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30" windowWidth="15180" windowHeight="8580"/>
  </bookViews>
  <sheets>
    <sheet name="Ежеквартальный отчет" sheetId="36" r:id="rId1"/>
  </sheets>
  <calcPr calcId="124519"/>
  <fileRecoveryPr repairLoad="1"/>
</workbook>
</file>

<file path=xl/calcChain.xml><?xml version="1.0" encoding="utf-8"?>
<calcChain xmlns="http://schemas.openxmlformats.org/spreadsheetml/2006/main">
  <c r="S11" i="36"/>
  <c r="S12"/>
  <c r="AA11"/>
  <c r="G11"/>
  <c r="F11"/>
  <c r="AH10" l="1"/>
  <c r="S13"/>
  <c r="S14"/>
  <c r="S15"/>
  <c r="S16"/>
  <c r="S10"/>
  <c r="R10"/>
  <c r="N14"/>
  <c r="N12"/>
  <c r="N11"/>
  <c r="N13"/>
  <c r="N15"/>
  <c r="N16"/>
  <c r="N10"/>
  <c r="M10"/>
  <c r="G14"/>
  <c r="G12"/>
  <c r="G10"/>
  <c r="C16"/>
  <c r="C15"/>
  <c r="C14"/>
  <c r="C13"/>
  <c r="C12"/>
  <c r="C11"/>
  <c r="C10"/>
  <c r="F10"/>
  <c r="W10" l="1"/>
  <c r="R12"/>
  <c r="R11"/>
  <c r="R13"/>
  <c r="R14"/>
  <c r="R15"/>
  <c r="R16"/>
  <c r="M11" l="1"/>
  <c r="AG16"/>
  <c r="AE16"/>
  <c r="AA16"/>
  <c r="Y16"/>
  <c r="W16"/>
  <c r="U16"/>
  <c r="M16"/>
  <c r="F16"/>
  <c r="G16" s="1"/>
  <c r="AG15"/>
  <c r="AE15"/>
  <c r="AA15"/>
  <c r="Y15"/>
  <c r="W15"/>
  <c r="U15"/>
  <c r="M15"/>
  <c r="F15"/>
  <c r="G15" s="1"/>
  <c r="AG14"/>
  <c r="AE14"/>
  <c r="AA14"/>
  <c r="Y14"/>
  <c r="W14"/>
  <c r="U14"/>
  <c r="M14"/>
  <c r="F14"/>
  <c r="AG13"/>
  <c r="AE13"/>
  <c r="AA13"/>
  <c r="Y13"/>
  <c r="W13"/>
  <c r="U13"/>
  <c r="M13"/>
  <c r="F13"/>
  <c r="G13" s="1"/>
  <c r="AG12"/>
  <c r="AE12"/>
  <c r="AA12"/>
  <c r="Y12"/>
  <c r="W12"/>
  <c r="U12"/>
  <c r="M12"/>
  <c r="F12"/>
  <c r="AG11"/>
  <c r="AE11"/>
  <c r="Y11"/>
  <c r="W11"/>
  <c r="U11"/>
  <c r="AG10"/>
  <c r="AA10"/>
  <c r="AE10"/>
  <c r="Y10"/>
  <c r="U10"/>
  <c r="AH16" l="1"/>
  <c r="AH15"/>
  <c r="AH14"/>
  <c r="AH13"/>
  <c r="AH12"/>
  <c r="AH11"/>
</calcChain>
</file>

<file path=xl/sharedStrings.xml><?xml version="1.0" encoding="utf-8"?>
<sst xmlns="http://schemas.openxmlformats.org/spreadsheetml/2006/main" count="55" uniqueCount="47">
  <si>
    <t xml:space="preserve"> </t>
  </si>
  <si>
    <t>Балльная оценка                   (1 или 0)</t>
  </si>
  <si>
    <t>Балльная оценка           (1 или 0)</t>
  </si>
  <si>
    <t>Расчет целевого значения показателя</t>
  </si>
  <si>
    <t>Балльная оценка                (1 или 0)</t>
  </si>
  <si>
    <t>Наименование главного администратора бюджетных средств</t>
  </si>
  <si>
    <t>Номер и наименование показателя</t>
  </si>
  <si>
    <t>Nbo - количество фактов нарушений порядка принятия бюджетных обязательств на закупку товаров, работ и услуг, допущенных ГАБС, в том числе по подведомственным учреждениям.</t>
  </si>
  <si>
    <t xml:space="preserve">Qpv - количество платежных документов, возвращенных финансовым управлением ГАБС за отчетный период, в том числе по подведомственным учреждениям. </t>
  </si>
  <si>
    <t xml:space="preserve">Qpо - общее количество платежных документов, по которым произведена оплата за отчетный период. </t>
  </si>
  <si>
    <t>Т - количество месяцев в отчетном периоде</t>
  </si>
  <si>
    <t>EPt - сумма расходов на обеспечение выполнения функций ГАБС, в том числе по подведомственным учреждениям, установленная в прогнозе кассовых выплат на t-ый месяц отчетного периода (в тыс. рублей)</t>
  </si>
  <si>
    <t>Et - кассовое исполнение расходов в t-ом месяце отчетного периода (в тыс. рублей)</t>
  </si>
  <si>
    <t xml:space="preserve">T - количество месяцев в отчетном периоде. </t>
  </si>
  <si>
    <t xml:space="preserve">Oz - объем просроченной кредиторской и (или) дебиторской задолженности по состоянию на отчетную дату (тыс. рублей). </t>
  </si>
  <si>
    <t xml:space="preserve">Nmp – количество фактов нарушения срока внесения изменений в программы и планы реализации программ, установленного постановлением администрации Омутнинского района о разработке, реализации и оценке эффективности реализации муниципальных программ. </t>
  </si>
  <si>
    <t xml:space="preserve">Qvz – количество фактов несвоевременного возврата в областной бюджет и бюджеты поселений остатков целевых средств, полученных и не использованных ГАБС в отчетном году. </t>
  </si>
  <si>
    <t xml:space="preserve">Not - количество фактов нарушений порядка формирования и представления сводной бухгалтерской и бюджетной отчетности. </t>
  </si>
  <si>
    <t xml:space="preserve">Qun – количество фактов несвоевременного уточнения платежей по администрируемым доходам бюджета Омутнинского района, классифицируемым как невыясненные поступления. </t>
  </si>
  <si>
    <t xml:space="preserve">ИТОГОВАЯ ОЦЕНКА </t>
  </si>
  <si>
    <t>Наличие фактов представления недостоверной информации</t>
  </si>
  <si>
    <t>Балльная оценка                (0 или -1)</t>
  </si>
  <si>
    <t xml:space="preserve">1. Управление культуры Омутнинского района. </t>
  </si>
  <si>
    <t xml:space="preserve">2. Управление образования Омутнинского района. </t>
  </si>
  <si>
    <t xml:space="preserve">3. Финансовое управление Омутнинского района. </t>
  </si>
  <si>
    <t xml:space="preserve">4. УМИ и ЗР Омутнинского района. </t>
  </si>
  <si>
    <t xml:space="preserve">5. Управление по физической культуре, спорту, туризму и работе с молодежью. </t>
  </si>
  <si>
    <t xml:space="preserve">6.  Администрация Омутнинского района. </t>
  </si>
  <si>
    <t xml:space="preserve">7. Омутнинская районная Дума. </t>
  </si>
  <si>
    <t>1.2. Нарушение порядка принятия бюджетных обязательств на закупку товаров, работ и услуг.</t>
  </si>
  <si>
    <t xml:space="preserve">1.3. Наличие фактов отказа в санкционировании оплаты денежных обязательств. </t>
  </si>
  <si>
    <t xml:space="preserve">1.4. Соблюдение ограничения по внесению изменений в сводную бюджетную роспись. </t>
  </si>
  <si>
    <t>Ur -  количество уведомлений о внесении  изменений  в сводную бюджетную роспись за отчетный период по соответствующему ГАБС, подготовленных  в связи с  принятием районной Думой решений о внесении изменений в решение районной Думы о бюджете  Омутнинского района</t>
  </si>
  <si>
    <t>Us - количество уведомлений о внесении  изменений в сводную бюджетную роспись за отчетный период по  соответствующему ГАБС, подготовленных в связи с получением уведомления о предоставлении субсидий, субвенций, иных межбюджетных трансфертов, имеющих целевое назначение, и безвозмездных поступлений от  физических и  юридических лиц сверх объемов, утвержденных решением о бюджете</t>
  </si>
  <si>
    <t>Uf -  количество уведомлений о внесении изменений в сводную бюджетную роспись за отчетный период по соответствующему ГАБС, подготовленных в случае использования (перераспределения) средств резервного фонда, а также средств, иным образом  зарезервированных в составе утвержденных бюджетных ассигнований</t>
  </si>
  <si>
    <t xml:space="preserve">1.5. Качество кассового планирования. </t>
  </si>
  <si>
    <t xml:space="preserve">1.8. Своевременность внесения изменений в муниципальные программы и планы реализации муниципальных программ. </t>
  </si>
  <si>
    <t xml:space="preserve">2.1. Своевременность возврата остатков целевых средств. </t>
  </si>
  <si>
    <t>2.2. Своевременность уточнения невыясненных поступлений.</t>
  </si>
  <si>
    <t xml:space="preserve">3.1. Нарушение порядка формирования и представления сводной бухгалтерской и бюджетной отчетности. </t>
  </si>
  <si>
    <t xml:space="preserve">Qni - количество фактов представления недостоверной информации. </t>
  </si>
  <si>
    <t>ИТОГОВОЕ МЕСТО</t>
  </si>
  <si>
    <t xml:space="preserve">ОТЧЕТ </t>
  </si>
  <si>
    <t>о проведении ежеквартального мониторинга качества финансового менеджмента, осуществляемого главными администраторами бюджетных средств Омутнинского района</t>
  </si>
  <si>
    <t xml:space="preserve">на 01.04.2020 </t>
  </si>
  <si>
    <t>Uv - общее количество уведомлений о внесении изменений в сводную бюджетную роспись бюджета муниципального района за отчетный период по соответствующему ГАБС, подготовленных в соответствии с Порядком составления и ведения сводной бюджетной росписи бюджета муниципального района (далее - сводная бюджетная роспись)</t>
  </si>
  <si>
    <t xml:space="preserve">1.7. Эффективность управления кредиторской и дебиторской задолженностью по расходам.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</si>
</sst>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0"/>
      <name val="Arial Cyr"/>
      <charset val="204"/>
    </font>
    <font>
      <b/>
      <sz val="10"/>
      <name val="Arial Cyr"/>
      <charset val="204"/>
    </font>
    <font>
      <sz val="8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/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4" borderId="3" xfId="0" applyFont="1" applyFill="1" applyBorder="1" applyAlignment="1" applyProtection="1">
      <alignment horizontal="center" wrapText="1"/>
    </xf>
    <xf numFmtId="2" fontId="3" fillId="4" borderId="3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</xf>
    <xf numFmtId="165" fontId="6" fillId="0" borderId="3" xfId="0" applyNumberFormat="1" applyFont="1" applyFill="1" applyBorder="1" applyAlignment="1" applyProtection="1">
      <alignment horizontal="center" wrapText="1"/>
    </xf>
    <xf numFmtId="165" fontId="6" fillId="0" borderId="3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7" fillId="5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0" fontId="3" fillId="4" borderId="3" xfId="0" applyFont="1" applyFill="1" applyBorder="1"/>
    <xf numFmtId="0" fontId="10" fillId="0" borderId="0" xfId="0" applyFont="1" applyFill="1" applyAlignment="1"/>
    <xf numFmtId="0" fontId="10" fillId="0" borderId="0" xfId="0" applyFont="1" applyFill="1"/>
    <xf numFmtId="164" fontId="11" fillId="0" borderId="1" xfId="0" applyNumberFormat="1" applyFont="1" applyFill="1" applyBorder="1" applyAlignment="1">
      <alignment horizontal="center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/>
    <xf numFmtId="0" fontId="3" fillId="5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8" fillId="5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tabSelected="1" zoomScale="70" zoomScaleNormal="70" workbookViewId="0">
      <pane xSplit="1" topLeftCell="B1" activePane="topRight" state="frozen"/>
      <selection activeCell="A7" sqref="A7"/>
      <selection pane="topRight" activeCell="AI12" sqref="AI12"/>
    </sheetView>
  </sheetViews>
  <sheetFormatPr defaultRowHeight="12.75"/>
  <cols>
    <col min="1" max="1" width="27.7109375" customWidth="1"/>
    <col min="2" max="2" width="16.5703125" customWidth="1"/>
    <col min="3" max="3" width="9.7109375" customWidth="1"/>
    <col min="4" max="4" width="15.85546875" customWidth="1"/>
    <col min="5" max="5" width="12.28515625" customWidth="1"/>
    <col min="6" max="6" width="10.85546875" customWidth="1"/>
    <col min="7" max="7" width="9.5703125" customWidth="1"/>
    <col min="8" max="8" width="19.5703125" customWidth="1"/>
    <col min="9" max="9" width="16.42578125" customWidth="1"/>
    <col min="10" max="10" width="17.42578125" customWidth="1"/>
    <col min="11" max="11" width="16.140625" customWidth="1"/>
    <col min="12" max="12" width="11.28515625" customWidth="1"/>
    <col min="13" max="13" width="10.140625" customWidth="1"/>
    <col min="14" max="14" width="8.5703125" customWidth="1"/>
    <col min="15" max="15" width="15.7109375" customWidth="1"/>
    <col min="16" max="16" width="12.85546875" customWidth="1"/>
    <col min="17" max="17" width="11.28515625" customWidth="1"/>
    <col min="18" max="18" width="9.5703125" customWidth="1"/>
    <col min="19" max="19" width="8.5703125" customWidth="1"/>
    <col min="20" max="20" width="12.7109375" customWidth="1"/>
    <col min="21" max="21" width="8.5703125" customWidth="1"/>
    <col min="22" max="22" width="14.140625" customWidth="1"/>
    <col min="23" max="23" width="8.85546875" customWidth="1"/>
    <col min="24" max="24" width="14.85546875" customWidth="1"/>
    <col min="25" max="25" width="8.5703125" customWidth="1"/>
    <col min="26" max="26" width="15.140625" customWidth="1"/>
    <col min="27" max="27" width="9.42578125" customWidth="1"/>
    <col min="28" max="29" width="9.140625" hidden="1" customWidth="1"/>
    <col min="30" max="30" width="14.42578125" customWidth="1"/>
    <col min="31" max="31" width="8.5703125" customWidth="1"/>
    <col min="32" max="32" width="13.42578125" customWidth="1"/>
    <col min="33" max="33" width="8.5703125" customWidth="1"/>
    <col min="34" max="34" width="13.85546875" customWidth="1"/>
    <col min="35" max="35" width="16" customWidth="1"/>
  </cols>
  <sheetData>
    <row r="1" spans="1:35" ht="34.5" customHeight="1"/>
    <row r="2" spans="1:35" ht="28.5" customHeight="1">
      <c r="B2" s="45" t="s">
        <v>42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2"/>
      <c r="R2" s="32"/>
      <c r="S2" s="32"/>
    </row>
    <row r="3" spans="1:35" ht="19.5" customHeight="1">
      <c r="A3" s="1"/>
      <c r="B3" s="23" t="s">
        <v>43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/>
      <c r="R3" s="1"/>
      <c r="S3" s="1"/>
      <c r="T3" s="1"/>
      <c r="U3" s="1"/>
      <c r="V3" s="1"/>
      <c r="W3" s="1"/>
      <c r="X3" s="1"/>
      <c r="Y3" s="1"/>
      <c r="AA3" s="3"/>
      <c r="AB3" s="2"/>
      <c r="AC3" s="2"/>
      <c r="AD3" s="2"/>
      <c r="AE3" s="2"/>
      <c r="AF3" s="2"/>
      <c r="AG3" s="2"/>
      <c r="AH3" s="3"/>
    </row>
    <row r="4" spans="1:35" ht="24" customHeight="1">
      <c r="A4" s="1"/>
      <c r="B4" s="44" t="s">
        <v>44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1"/>
      <c r="T4" s="1"/>
      <c r="U4" s="1"/>
      <c r="V4" s="1"/>
      <c r="W4" s="1"/>
      <c r="X4" s="1"/>
      <c r="Y4" s="1"/>
      <c r="Z4" s="4"/>
      <c r="AA4" s="3"/>
      <c r="AB4" s="2"/>
      <c r="AC4" s="2"/>
      <c r="AD4" s="2"/>
      <c r="AE4" s="2"/>
      <c r="AF4" s="2"/>
      <c r="AG4" s="2"/>
      <c r="AH4" s="3"/>
    </row>
    <row r="5" spans="1:35" ht="20.25" customHeight="1">
      <c r="A5" s="1"/>
      <c r="B5" s="1"/>
      <c r="C5" s="1"/>
      <c r="D5" s="1"/>
      <c r="E5" s="1"/>
      <c r="F5" s="1"/>
      <c r="G5" s="34"/>
      <c r="H5" s="34"/>
      <c r="I5" s="34"/>
      <c r="J5" s="34"/>
      <c r="K5" s="3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1"/>
    </row>
    <row r="6" spans="1: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2"/>
      <c r="AF6" s="2"/>
      <c r="AG6" s="2"/>
      <c r="AH6" s="1"/>
    </row>
    <row r="7" spans="1:35" ht="38.25" customHeight="1">
      <c r="A7" s="46" t="s">
        <v>5</v>
      </c>
      <c r="B7" s="49" t="s">
        <v>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0" t="s">
        <v>20</v>
      </c>
      <c r="AG7" s="41"/>
      <c r="AH7" s="37" t="s">
        <v>19</v>
      </c>
      <c r="AI7" s="33" t="s">
        <v>41</v>
      </c>
    </row>
    <row r="8" spans="1:35" ht="147.75" customHeight="1">
      <c r="A8" s="47"/>
      <c r="B8" s="35" t="s">
        <v>29</v>
      </c>
      <c r="C8" s="36"/>
      <c r="D8" s="50" t="s">
        <v>30</v>
      </c>
      <c r="E8" s="51"/>
      <c r="F8" s="51"/>
      <c r="G8" s="35"/>
      <c r="H8" s="50" t="s">
        <v>31</v>
      </c>
      <c r="I8" s="51"/>
      <c r="J8" s="51"/>
      <c r="K8" s="51"/>
      <c r="L8" s="51"/>
      <c r="M8" s="51"/>
      <c r="N8" s="35"/>
      <c r="O8" s="50" t="s">
        <v>35</v>
      </c>
      <c r="P8" s="51"/>
      <c r="Q8" s="51"/>
      <c r="R8" s="51"/>
      <c r="S8" s="35"/>
      <c r="T8" s="50" t="s">
        <v>46</v>
      </c>
      <c r="U8" s="35"/>
      <c r="V8" s="50" t="s">
        <v>36</v>
      </c>
      <c r="W8" s="35"/>
      <c r="X8" s="50" t="s">
        <v>37</v>
      </c>
      <c r="Y8" s="35"/>
      <c r="Z8" s="50" t="s">
        <v>38</v>
      </c>
      <c r="AA8" s="35"/>
      <c r="AB8" s="52"/>
      <c r="AC8" s="53"/>
      <c r="AD8" s="50" t="s">
        <v>39</v>
      </c>
      <c r="AE8" s="35"/>
      <c r="AF8" s="42"/>
      <c r="AG8" s="43"/>
      <c r="AH8" s="38"/>
      <c r="AI8" s="33"/>
    </row>
    <row r="9" spans="1:35" ht="261" customHeight="1">
      <c r="A9" s="48"/>
      <c r="B9" s="27" t="s">
        <v>7</v>
      </c>
      <c r="C9" s="26" t="s">
        <v>1</v>
      </c>
      <c r="D9" s="28" t="s">
        <v>8</v>
      </c>
      <c r="E9" s="28" t="s">
        <v>9</v>
      </c>
      <c r="F9" s="26" t="s">
        <v>3</v>
      </c>
      <c r="G9" s="29" t="s">
        <v>2</v>
      </c>
      <c r="H9" s="25" t="s">
        <v>45</v>
      </c>
      <c r="I9" s="25" t="s">
        <v>32</v>
      </c>
      <c r="J9" s="25" t="s">
        <v>33</v>
      </c>
      <c r="K9" s="25" t="s">
        <v>34</v>
      </c>
      <c r="L9" s="25" t="s">
        <v>10</v>
      </c>
      <c r="M9" s="26" t="s">
        <v>3</v>
      </c>
      <c r="N9" s="26" t="s">
        <v>1</v>
      </c>
      <c r="O9" s="25" t="s">
        <v>11</v>
      </c>
      <c r="P9" s="25" t="s">
        <v>12</v>
      </c>
      <c r="Q9" s="25" t="s">
        <v>13</v>
      </c>
      <c r="R9" s="26" t="s">
        <v>3</v>
      </c>
      <c r="S9" s="26" t="s">
        <v>1</v>
      </c>
      <c r="T9" s="30" t="s">
        <v>14</v>
      </c>
      <c r="U9" s="29" t="s">
        <v>4</v>
      </c>
      <c r="V9" s="30" t="s">
        <v>15</v>
      </c>
      <c r="W9" s="29" t="s">
        <v>4</v>
      </c>
      <c r="X9" s="30" t="s">
        <v>16</v>
      </c>
      <c r="Y9" s="26" t="s">
        <v>1</v>
      </c>
      <c r="Z9" s="30" t="s">
        <v>18</v>
      </c>
      <c r="AA9" s="26" t="s">
        <v>1</v>
      </c>
      <c r="AB9" s="30"/>
      <c r="AC9" s="30"/>
      <c r="AD9" s="31" t="s">
        <v>17</v>
      </c>
      <c r="AE9" s="29" t="s">
        <v>4</v>
      </c>
      <c r="AF9" s="30" t="s">
        <v>40</v>
      </c>
      <c r="AG9" s="29" t="s">
        <v>21</v>
      </c>
      <c r="AH9" s="39"/>
      <c r="AI9" s="33"/>
    </row>
    <row r="10" spans="1:35" s="18" customFormat="1" ht="34.5" customHeight="1">
      <c r="A10" s="20" t="s">
        <v>22</v>
      </c>
      <c r="B10" s="8">
        <v>0</v>
      </c>
      <c r="C10" s="10">
        <f t="shared" ref="C10:C16" si="0">IF(B10=0,1,0)</f>
        <v>1</v>
      </c>
      <c r="D10" s="5">
        <v>55</v>
      </c>
      <c r="E10" s="6">
        <v>1461</v>
      </c>
      <c r="F10" s="11">
        <f>D10/E10</f>
        <v>3.7645448323066391E-2</v>
      </c>
      <c r="G10" s="10">
        <f t="shared" ref="G10:G16" si="1">IF(F10&gt;0.0349,0,1)</f>
        <v>0</v>
      </c>
      <c r="H10" s="6">
        <v>3</v>
      </c>
      <c r="I10" s="5">
        <v>2</v>
      </c>
      <c r="J10" s="5">
        <v>0</v>
      </c>
      <c r="K10" s="5">
        <v>0</v>
      </c>
      <c r="L10" s="5">
        <v>3</v>
      </c>
      <c r="M10" s="11">
        <f>(H10-I10-J10-K10)/L10</f>
        <v>0.33333333333333331</v>
      </c>
      <c r="N10" s="10">
        <f>IF(M10&gt;2,0,1)</f>
        <v>1</v>
      </c>
      <c r="O10" s="14">
        <v>22634.6</v>
      </c>
      <c r="P10" s="14">
        <v>18322</v>
      </c>
      <c r="Q10" s="13">
        <v>3</v>
      </c>
      <c r="R10" s="12">
        <f t="shared" ref="R10:R16" si="2">ABS(P10-O10)/P10/Q10</f>
        <v>7.8459411272422924E-2</v>
      </c>
      <c r="S10" s="10">
        <f>IF(R10&gt;0.0549,0,1)</f>
        <v>0</v>
      </c>
      <c r="T10" s="15">
        <v>0</v>
      </c>
      <c r="U10" s="7">
        <f t="shared" ref="U10:U16" si="3">IF(T10&gt;0,0,1)</f>
        <v>1</v>
      </c>
      <c r="V10" s="6">
        <v>0</v>
      </c>
      <c r="W10" s="7">
        <f>IF(V10&gt;0,0,1)</f>
        <v>1</v>
      </c>
      <c r="X10" s="16">
        <v>0</v>
      </c>
      <c r="Y10" s="7">
        <f t="shared" ref="Y10:Y16" si="4">IF(X10&gt;0,0,1)</f>
        <v>1</v>
      </c>
      <c r="Z10" s="8">
        <v>0</v>
      </c>
      <c r="AA10" s="9">
        <f t="shared" ref="AA10:AA16" si="5">IF(Z10&gt;0,0,1)</f>
        <v>1</v>
      </c>
      <c r="AB10" s="17"/>
      <c r="AC10" s="7"/>
      <c r="AD10" s="6">
        <v>0</v>
      </c>
      <c r="AE10" s="7">
        <f t="shared" ref="AE10:AE16" si="6">IF(AD10&gt;0,0,1)</f>
        <v>1</v>
      </c>
      <c r="AF10" s="21">
        <v>0</v>
      </c>
      <c r="AG10" s="7">
        <f t="shared" ref="AG10:AG16" si="7">IF(AF10&gt;0,-1,0)</f>
        <v>0</v>
      </c>
      <c r="AH10" s="22">
        <f>C10+G10+N10+S10+U10+W10+Y10+AA10+AE10+AG10</f>
        <v>7</v>
      </c>
      <c r="AI10" s="54">
        <v>3</v>
      </c>
    </row>
    <row r="11" spans="1:35" ht="51.75" customHeight="1">
      <c r="A11" s="20" t="s">
        <v>23</v>
      </c>
      <c r="B11" s="8">
        <v>0</v>
      </c>
      <c r="C11" s="10">
        <f t="shared" si="0"/>
        <v>1</v>
      </c>
      <c r="D11" s="5">
        <v>727</v>
      </c>
      <c r="E11" s="6">
        <v>4634</v>
      </c>
      <c r="F11" s="11">
        <f>D11/E11</f>
        <v>0.15688390159689253</v>
      </c>
      <c r="G11" s="10">
        <f t="shared" si="1"/>
        <v>0</v>
      </c>
      <c r="H11" s="6">
        <v>13</v>
      </c>
      <c r="I11" s="5">
        <v>2</v>
      </c>
      <c r="J11" s="5">
        <v>0</v>
      </c>
      <c r="K11" s="5">
        <v>0</v>
      </c>
      <c r="L11" s="5">
        <v>3</v>
      </c>
      <c r="M11" s="11">
        <f t="shared" ref="M11:M16" si="8">(H11-I11-J11-K11)/L11</f>
        <v>3.6666666666666665</v>
      </c>
      <c r="N11" s="10">
        <f>IF(M11&gt;2,0,1)</f>
        <v>0</v>
      </c>
      <c r="O11" s="14">
        <v>60327.6</v>
      </c>
      <c r="P11" s="14">
        <v>73629.3</v>
      </c>
      <c r="Q11" s="13">
        <v>3</v>
      </c>
      <c r="R11" s="12">
        <f t="shared" si="2"/>
        <v>6.0219233375843596E-2</v>
      </c>
      <c r="S11" s="10">
        <f>IF(R11&gt;0.0549,0,1)</f>
        <v>0</v>
      </c>
      <c r="T11" s="15">
        <v>0</v>
      </c>
      <c r="U11" s="7">
        <f t="shared" si="3"/>
        <v>1</v>
      </c>
      <c r="V11" s="6">
        <v>0</v>
      </c>
      <c r="W11" s="7">
        <f t="shared" ref="W11:W16" si="9">IF(V11&gt;0,0,1)</f>
        <v>1</v>
      </c>
      <c r="X11" s="16">
        <v>0</v>
      </c>
      <c r="Y11" s="7">
        <f t="shared" si="4"/>
        <v>1</v>
      </c>
      <c r="Z11" s="8">
        <v>6</v>
      </c>
      <c r="AA11" s="9">
        <f>IF(Z11&gt;0,0,1)</f>
        <v>0</v>
      </c>
      <c r="AB11" s="17"/>
      <c r="AC11" s="7"/>
      <c r="AD11" s="6">
        <v>1</v>
      </c>
      <c r="AE11" s="7">
        <f t="shared" si="6"/>
        <v>0</v>
      </c>
      <c r="AF11" s="21">
        <v>0</v>
      </c>
      <c r="AG11" s="7">
        <f t="shared" si="7"/>
        <v>0</v>
      </c>
      <c r="AH11" s="22">
        <f t="shared" ref="AH11:AH16" si="10">C11+G11+N11+S11+U11+W11+Y11+AA11+AE11+AG11</f>
        <v>4</v>
      </c>
      <c r="AI11" s="54">
        <v>4</v>
      </c>
    </row>
    <row r="12" spans="1:35" ht="35.25" customHeight="1">
      <c r="A12" s="20" t="s">
        <v>24</v>
      </c>
      <c r="B12" s="8">
        <v>0</v>
      </c>
      <c r="C12" s="10">
        <f t="shared" si="0"/>
        <v>1</v>
      </c>
      <c r="D12" s="5">
        <v>8</v>
      </c>
      <c r="E12" s="6">
        <v>166</v>
      </c>
      <c r="F12" s="11">
        <f t="shared" ref="F12:F16" si="11">D12/E12</f>
        <v>4.8192771084337352E-2</v>
      </c>
      <c r="G12" s="10">
        <f t="shared" si="1"/>
        <v>0</v>
      </c>
      <c r="H12" s="6">
        <v>4</v>
      </c>
      <c r="I12" s="5">
        <v>2</v>
      </c>
      <c r="J12" s="5">
        <v>0</v>
      </c>
      <c r="K12" s="5">
        <v>2</v>
      </c>
      <c r="L12" s="5">
        <v>3</v>
      </c>
      <c r="M12" s="11">
        <f t="shared" si="8"/>
        <v>0</v>
      </c>
      <c r="N12" s="10">
        <f>IF(M12&gt;2,0,1)</f>
        <v>1</v>
      </c>
      <c r="O12" s="14">
        <v>7474</v>
      </c>
      <c r="P12" s="14">
        <v>6868.8</v>
      </c>
      <c r="Q12" s="13">
        <v>3</v>
      </c>
      <c r="R12" s="12">
        <f t="shared" si="2"/>
        <v>2.936951626679089E-2</v>
      </c>
      <c r="S12" s="10">
        <f>IF(R12&gt;0.0549,0,1)</f>
        <v>1</v>
      </c>
      <c r="T12" s="15">
        <v>0</v>
      </c>
      <c r="U12" s="7">
        <f t="shared" si="3"/>
        <v>1</v>
      </c>
      <c r="V12" s="6">
        <v>0</v>
      </c>
      <c r="W12" s="7">
        <f t="shared" si="9"/>
        <v>1</v>
      </c>
      <c r="X12" s="16">
        <v>0</v>
      </c>
      <c r="Y12" s="7">
        <f t="shared" si="4"/>
        <v>1</v>
      </c>
      <c r="Z12" s="8">
        <v>0</v>
      </c>
      <c r="AA12" s="9">
        <f t="shared" si="5"/>
        <v>1</v>
      </c>
      <c r="AB12" s="17"/>
      <c r="AC12" s="7"/>
      <c r="AD12" s="6">
        <v>0</v>
      </c>
      <c r="AE12" s="7">
        <f t="shared" si="6"/>
        <v>1</v>
      </c>
      <c r="AF12" s="21">
        <v>0</v>
      </c>
      <c r="AG12" s="7">
        <f t="shared" si="7"/>
        <v>0</v>
      </c>
      <c r="AH12" s="22">
        <f t="shared" si="10"/>
        <v>8</v>
      </c>
      <c r="AI12" s="54">
        <v>2</v>
      </c>
    </row>
    <row r="13" spans="1:35" ht="35.25" customHeight="1">
      <c r="A13" s="20" t="s">
        <v>25</v>
      </c>
      <c r="B13" s="8">
        <v>0</v>
      </c>
      <c r="C13" s="10">
        <f t="shared" si="0"/>
        <v>1</v>
      </c>
      <c r="D13" s="5">
        <v>22</v>
      </c>
      <c r="E13" s="6">
        <v>209</v>
      </c>
      <c r="F13" s="11">
        <f t="shared" si="11"/>
        <v>0.10526315789473684</v>
      </c>
      <c r="G13" s="10">
        <f t="shared" si="1"/>
        <v>0</v>
      </c>
      <c r="H13" s="6">
        <v>4</v>
      </c>
      <c r="I13" s="5">
        <v>2</v>
      </c>
      <c r="J13" s="5">
        <v>0</v>
      </c>
      <c r="K13" s="5">
        <v>0</v>
      </c>
      <c r="L13" s="5">
        <v>3</v>
      </c>
      <c r="M13" s="11">
        <f t="shared" si="8"/>
        <v>0.66666666666666663</v>
      </c>
      <c r="N13" s="10">
        <f t="shared" ref="N13:N16" si="12">IF(M13&gt;2,0,1)</f>
        <v>1</v>
      </c>
      <c r="O13" s="14">
        <v>3480.7</v>
      </c>
      <c r="P13" s="14">
        <v>3226.8</v>
      </c>
      <c r="Q13" s="13">
        <v>3</v>
      </c>
      <c r="R13" s="12">
        <f t="shared" si="2"/>
        <v>2.6228255030783812E-2</v>
      </c>
      <c r="S13" s="10">
        <f t="shared" ref="S13:S16" si="13">IF(R13&gt;0.0549,0,1)</f>
        <v>1</v>
      </c>
      <c r="T13" s="15">
        <v>0</v>
      </c>
      <c r="U13" s="7">
        <f t="shared" si="3"/>
        <v>1</v>
      </c>
      <c r="V13" s="6">
        <v>0</v>
      </c>
      <c r="W13" s="7">
        <f t="shared" si="9"/>
        <v>1</v>
      </c>
      <c r="X13" s="16">
        <v>0</v>
      </c>
      <c r="Y13" s="7">
        <f t="shared" si="4"/>
        <v>1</v>
      </c>
      <c r="Z13" s="8">
        <v>0</v>
      </c>
      <c r="AA13" s="9">
        <f t="shared" si="5"/>
        <v>1</v>
      </c>
      <c r="AB13" s="17"/>
      <c r="AC13" s="7"/>
      <c r="AD13" s="6">
        <v>0</v>
      </c>
      <c r="AE13" s="7">
        <f t="shared" si="6"/>
        <v>1</v>
      </c>
      <c r="AF13" s="21">
        <v>0</v>
      </c>
      <c r="AG13" s="7">
        <f t="shared" si="7"/>
        <v>0</v>
      </c>
      <c r="AH13" s="22">
        <f t="shared" si="10"/>
        <v>8</v>
      </c>
      <c r="AI13" s="54">
        <v>2</v>
      </c>
    </row>
    <row r="14" spans="1:35" ht="66" customHeight="1">
      <c r="A14" s="20" t="s">
        <v>26</v>
      </c>
      <c r="B14" s="8">
        <v>0</v>
      </c>
      <c r="C14" s="10">
        <f t="shared" si="0"/>
        <v>1</v>
      </c>
      <c r="D14" s="5">
        <v>13</v>
      </c>
      <c r="E14" s="6">
        <v>393</v>
      </c>
      <c r="F14" s="11">
        <f t="shared" si="11"/>
        <v>3.3078880407124679E-2</v>
      </c>
      <c r="G14" s="10">
        <f t="shared" si="1"/>
        <v>1</v>
      </c>
      <c r="H14" s="6">
        <v>6</v>
      </c>
      <c r="I14" s="5">
        <v>2</v>
      </c>
      <c r="J14" s="5">
        <v>3</v>
      </c>
      <c r="K14" s="5">
        <v>0</v>
      </c>
      <c r="L14" s="5">
        <v>3</v>
      </c>
      <c r="M14" s="11">
        <f t="shared" si="8"/>
        <v>0.33333333333333331</v>
      </c>
      <c r="N14" s="10">
        <f>IF(M14&gt;2,0,1)</f>
        <v>1</v>
      </c>
      <c r="O14" s="14">
        <v>5790.2</v>
      </c>
      <c r="P14" s="14">
        <v>4313</v>
      </c>
      <c r="Q14" s="13">
        <v>3</v>
      </c>
      <c r="R14" s="12">
        <f t="shared" si="2"/>
        <v>0.11416647345235333</v>
      </c>
      <c r="S14" s="10">
        <f t="shared" si="13"/>
        <v>0</v>
      </c>
      <c r="T14" s="15">
        <v>0</v>
      </c>
      <c r="U14" s="7">
        <f t="shared" si="3"/>
        <v>1</v>
      </c>
      <c r="V14" s="6">
        <v>0</v>
      </c>
      <c r="W14" s="7">
        <f t="shared" si="9"/>
        <v>1</v>
      </c>
      <c r="X14" s="16">
        <v>0</v>
      </c>
      <c r="Y14" s="7">
        <f t="shared" si="4"/>
        <v>1</v>
      </c>
      <c r="Z14" s="8">
        <v>0</v>
      </c>
      <c r="AA14" s="9">
        <f t="shared" si="5"/>
        <v>1</v>
      </c>
      <c r="AB14" s="17"/>
      <c r="AC14" s="7"/>
      <c r="AD14" s="6">
        <v>0</v>
      </c>
      <c r="AE14" s="7">
        <f t="shared" si="6"/>
        <v>1</v>
      </c>
      <c r="AF14" s="21">
        <v>0</v>
      </c>
      <c r="AG14" s="7">
        <f t="shared" si="7"/>
        <v>0</v>
      </c>
      <c r="AH14" s="22">
        <f t="shared" si="10"/>
        <v>8</v>
      </c>
      <c r="AI14" s="54">
        <v>2</v>
      </c>
    </row>
    <row r="15" spans="1:35" ht="37.5" customHeight="1">
      <c r="A15" s="20" t="s">
        <v>27</v>
      </c>
      <c r="B15" s="8">
        <v>0</v>
      </c>
      <c r="C15" s="10">
        <f t="shared" si="0"/>
        <v>1</v>
      </c>
      <c r="D15" s="5">
        <v>51</v>
      </c>
      <c r="E15" s="6">
        <v>496</v>
      </c>
      <c r="F15" s="11">
        <f t="shared" si="11"/>
        <v>0.1028225806451613</v>
      </c>
      <c r="G15" s="10">
        <f t="shared" si="1"/>
        <v>0</v>
      </c>
      <c r="H15" s="6">
        <v>10</v>
      </c>
      <c r="I15" s="5">
        <v>2</v>
      </c>
      <c r="J15" s="5">
        <v>0</v>
      </c>
      <c r="K15" s="5">
        <v>3</v>
      </c>
      <c r="L15" s="5">
        <v>3</v>
      </c>
      <c r="M15" s="11">
        <f t="shared" si="8"/>
        <v>1.6666666666666667</v>
      </c>
      <c r="N15" s="10">
        <f t="shared" si="12"/>
        <v>1</v>
      </c>
      <c r="O15" s="14">
        <v>6480.1</v>
      </c>
      <c r="P15" s="14">
        <v>4740.6000000000004</v>
      </c>
      <c r="Q15" s="13">
        <v>3</v>
      </c>
      <c r="R15" s="12">
        <f t="shared" si="2"/>
        <v>0.12231222489417654</v>
      </c>
      <c r="S15" s="10">
        <f t="shared" si="13"/>
        <v>0</v>
      </c>
      <c r="T15" s="15">
        <v>0</v>
      </c>
      <c r="U15" s="7">
        <f t="shared" si="3"/>
        <v>1</v>
      </c>
      <c r="V15" s="6">
        <v>0</v>
      </c>
      <c r="W15" s="7">
        <f t="shared" si="9"/>
        <v>1</v>
      </c>
      <c r="X15" s="16">
        <v>0</v>
      </c>
      <c r="Y15" s="7">
        <f t="shared" si="4"/>
        <v>1</v>
      </c>
      <c r="Z15" s="8">
        <v>0</v>
      </c>
      <c r="AA15" s="9">
        <f t="shared" si="5"/>
        <v>1</v>
      </c>
      <c r="AB15" s="17"/>
      <c r="AC15" s="7"/>
      <c r="AD15" s="6">
        <v>0</v>
      </c>
      <c r="AE15" s="7">
        <f t="shared" si="6"/>
        <v>1</v>
      </c>
      <c r="AF15" s="21">
        <v>0</v>
      </c>
      <c r="AG15" s="7">
        <f t="shared" si="7"/>
        <v>0</v>
      </c>
      <c r="AH15" s="22">
        <f t="shared" si="10"/>
        <v>7</v>
      </c>
      <c r="AI15" s="54">
        <v>3</v>
      </c>
    </row>
    <row r="16" spans="1:35" ht="34.5" customHeight="1">
      <c r="A16" s="20" t="s">
        <v>28</v>
      </c>
      <c r="B16" s="8">
        <v>0</v>
      </c>
      <c r="C16" s="10">
        <f t="shared" si="0"/>
        <v>1</v>
      </c>
      <c r="D16" s="5">
        <v>0</v>
      </c>
      <c r="E16" s="6">
        <v>31</v>
      </c>
      <c r="F16" s="11">
        <f t="shared" si="11"/>
        <v>0</v>
      </c>
      <c r="G16" s="10">
        <f t="shared" si="1"/>
        <v>1</v>
      </c>
      <c r="H16" s="6">
        <v>1</v>
      </c>
      <c r="I16" s="5">
        <v>1</v>
      </c>
      <c r="J16" s="5">
        <v>0</v>
      </c>
      <c r="K16" s="5">
        <v>0</v>
      </c>
      <c r="L16" s="5">
        <v>3</v>
      </c>
      <c r="M16" s="11">
        <f t="shared" si="8"/>
        <v>0</v>
      </c>
      <c r="N16" s="10">
        <f t="shared" si="12"/>
        <v>1</v>
      </c>
      <c r="O16" s="14">
        <v>257</v>
      </c>
      <c r="P16" s="14">
        <v>238.8</v>
      </c>
      <c r="Q16" s="13">
        <v>3</v>
      </c>
      <c r="R16" s="12">
        <f t="shared" si="2"/>
        <v>2.5404801786711315E-2</v>
      </c>
      <c r="S16" s="10">
        <f t="shared" si="13"/>
        <v>1</v>
      </c>
      <c r="T16" s="15">
        <v>0</v>
      </c>
      <c r="U16" s="7">
        <f t="shared" si="3"/>
        <v>1</v>
      </c>
      <c r="V16" s="6">
        <v>0</v>
      </c>
      <c r="W16" s="7">
        <f t="shared" si="9"/>
        <v>1</v>
      </c>
      <c r="X16" s="16">
        <v>0</v>
      </c>
      <c r="Y16" s="7">
        <f t="shared" si="4"/>
        <v>1</v>
      </c>
      <c r="Z16" s="8">
        <v>0</v>
      </c>
      <c r="AA16" s="9">
        <f t="shared" si="5"/>
        <v>1</v>
      </c>
      <c r="AB16" s="17"/>
      <c r="AC16" s="7"/>
      <c r="AD16" s="6">
        <v>0</v>
      </c>
      <c r="AE16" s="7">
        <f t="shared" si="6"/>
        <v>1</v>
      </c>
      <c r="AF16" s="21">
        <v>0</v>
      </c>
      <c r="AG16" s="7">
        <f t="shared" si="7"/>
        <v>0</v>
      </c>
      <c r="AH16" s="22">
        <f t="shared" si="10"/>
        <v>9</v>
      </c>
      <c r="AI16" s="54">
        <v>1</v>
      </c>
    </row>
    <row r="17" spans="1:35" ht="15">
      <c r="A17" s="19"/>
    </row>
    <row r="18" spans="1:35" ht="15">
      <c r="A18" s="19"/>
    </row>
    <row r="23" spans="1:35">
      <c r="AI23" t="s">
        <v>0</v>
      </c>
    </row>
  </sheetData>
  <mergeCells count="18">
    <mergeCell ref="B4:P4"/>
    <mergeCell ref="B2:P2"/>
    <mergeCell ref="A7:A9"/>
    <mergeCell ref="B7:AE7"/>
    <mergeCell ref="D8:G8"/>
    <mergeCell ref="H8:N8"/>
    <mergeCell ref="O8:S8"/>
    <mergeCell ref="T8:U8"/>
    <mergeCell ref="V8:W8"/>
    <mergeCell ref="X8:Y8"/>
    <mergeCell ref="AB8:AC8"/>
    <mergeCell ref="AD8:AE8"/>
    <mergeCell ref="Z8:AA8"/>
    <mergeCell ref="AI7:AI9"/>
    <mergeCell ref="G5:K5"/>
    <mergeCell ref="B8:C8"/>
    <mergeCell ref="AH7:AH9"/>
    <mergeCell ref="AF7:AG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1" fitToWidth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Ежеквартальный отчет</vt:lpstr>
    </vt:vector>
  </TitlesOfParts>
  <Company>Финансовый отдел Омутнинского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UserGuest</dc:creator>
  <cp:lastModifiedBy>Admin</cp:lastModifiedBy>
  <cp:lastPrinted>2020-05-29T07:02:52Z</cp:lastPrinted>
  <dcterms:created xsi:type="dcterms:W3CDTF">2010-09-28T10:53:36Z</dcterms:created>
  <dcterms:modified xsi:type="dcterms:W3CDTF">2020-05-29T07:03:41Z</dcterms:modified>
</cp:coreProperties>
</file>