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(1)'!$14:$14</definedName>
    <definedName name="_xlnm.Print_Area" localSheetId="0">'Документ (1)'!$A$1:$P$370</definedName>
  </definedNames>
  <calcPr fullCalcOnLoad="1"/>
</workbook>
</file>

<file path=xl/sharedStrings.xml><?xml version="1.0" encoding="utf-8"?>
<sst xmlns="http://schemas.openxmlformats.org/spreadsheetml/2006/main" count="1513" uniqueCount="337">
  <si>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</si>
  <si>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</si>
  <si>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</si>
  <si>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1050101101</t>
  </si>
  <si>
    <t>1050102101</t>
  </si>
  <si>
    <t>1050104102</t>
  </si>
  <si>
    <t>1050201002</t>
  </si>
  <si>
    <t>1050301001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</si>
  <si>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</si>
  <si>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</si>
  <si>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Налог, взимаемый в виде стоимости патента в связи с применением упрощенной системы налогообложения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</si>
  <si>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</si>
  <si>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Приложение № 1 к отчету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</si>
  <si>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</si>
  <si>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2020300705</t>
  </si>
  <si>
    <t>2020300700</t>
  </si>
  <si>
    <t>2020200900</t>
  </si>
  <si>
    <t>2020200905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</si>
  <si>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</si>
  <si>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</si>
  <si>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2020100300</t>
  </si>
  <si>
    <t>2020100305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</si>
  <si>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</si>
  <si>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Субвенции бюджетам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</si>
  <si>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</si>
  <si>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</si>
  <si>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</si>
  <si>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</si>
  <si>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 xml:space="preserve"> БЕЗВОЗМЕЗДНЫЕ ПОСТУПЛЕНИЯ ОТ НЕГОСУДАРСТВЕННЫХ ОРГАНИЗАЦИЙ</t>
  </si>
  <si>
    <t xml:space="preserve">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</si>
  <si>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177</t>
  </si>
  <si>
    <t>322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</si>
  <si>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</si>
  <si>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</si>
  <si>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</si>
  <si>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</si>
  <si>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</si>
  <si>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</si>
  <si>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</si>
  <si>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бюджетных и автономных учреждений)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</si>
  <si>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</si>
  <si>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Субсидии бюджетам муниципальных районов на осуществление капитального ремонта гидротехнических сооружений, находящихся в  муниципальной собственности, и бесхозяйных гидротехнических сооружений</t>
  </si>
  <si>
    <t>Прочие налоги и сборы (по отмененным налогам и сборам субьектов Российской Федерации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</si>
  <si>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</si>
  <si>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</si>
  <si>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048</t>
  </si>
  <si>
    <t xml:space="preserve"> </t>
  </si>
  <si>
    <t>Прочие доходы от компенсации затрат государства</t>
  </si>
  <si>
    <t>ПРОЧИЕ БЕЗВОЗМЕЗДНЫЕ ПОСТУПЛЕНИЯ</t>
  </si>
  <si>
    <t xml:space="preserve">ВОЗВРАТ ОСТАТКОВ СУБСИДИЙ, СУБВЕНЦИЙ И ИНЫХ МЕЖБЮДЖЕТНЫХ ТРАНСФЕРТОВ, ИМЕЮЩИХ ЦЕЛЕВОЕ НАЗНАЧЕНИЕ, ПРОШЛЫХ ЛЕТ 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</si>
  <si>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</si>
  <si>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</si>
  <si>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</si>
  <si>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</si>
  <si>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на обеспечение жильём молодых семей</t>
  </si>
  <si>
    <t>Субсидии бюджетам муниципальных районов на обеспечение жильём молодых семей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</si>
  <si>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</si>
  <si>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321</t>
  </si>
  <si>
    <t>188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</si>
  <si>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</si>
  <si>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</si>
  <si>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</si>
  <si>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2004-2013 годах на срок от 2 до 10 лет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</si>
  <si>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2004-2013 годах на срок от 2 до 10 лет</t>
  </si>
  <si>
    <t>Субвенции бюджетам муниципальных образований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селскохозяйственных кредитных потребительских кооперативах в 2009-2013 годах на срок до 1 года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</si>
  <si>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селскохозяйственных кредитных потребительских кооперативах в 2009-2013 годах на срок до 1 года</t>
  </si>
  <si>
    <t>за 1 полугодие 2016 года</t>
  </si>
  <si>
    <t>Исполнение за 1 полугодие 2016 года  (тыс. рублей)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</si>
  <si>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2004-2013 годах на срок от 2 до 10 лет</t>
  </si>
  <si>
    <t xml:space="preserve">Объем  поступления </t>
  </si>
  <si>
    <t xml:space="preserve"> доходов бюджета муниципального образования  </t>
  </si>
  <si>
    <t xml:space="preserve">Омутнинский муниципальный район Кировской области  </t>
  </si>
  <si>
    <t xml:space="preserve">доходов бюджета муниципального образования  </t>
  </si>
  <si>
    <t>Субвенции бюджетам муниципальных образований 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2005-2013 годах на срок до 8 лет</t>
  </si>
  <si>
    <t>Субвенции бюджетам муниципальных районов 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2005-2013 годах на срок до 8 лет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</si>
  <si>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</si>
  <si>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 муниципальных районов на софинансирование капитальных вложений в объекты  муниципальной собственности</t>
  </si>
  <si>
    <t>Субвенции бюджетам муниципальных образований на возмещение части затрат сельскохозяйственных товаропроизводителей на уплату страховой премии,начисленной по договору сельскохозяйственного страхования в области растениеводства</t>
  </si>
  <si>
    <t>Субвенции бюджетам муниципальных образований на возмещение части процентной ставки по инвестиционным кредитам 9займам)на развитие животноводства,переработки и развития инфраструктуры и логистического обеспечения рынков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</si>
  <si>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</si>
  <si>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</si>
  <si>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</si>
  <si>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</si>
  <si>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</si>
  <si>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</si>
  <si>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</si>
  <si>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</si>
  <si>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</si>
  <si>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</si>
  <si>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</si>
  <si>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безвозмездные поступления в бюджеты муниципальных районов </t>
  </si>
  <si>
    <t>2070502005</t>
  </si>
  <si>
    <t>180</t>
  </si>
  <si>
    <t xml:space="preserve">Поступления от денежных пожертвований,предоставляемых физическими лицами получателям средств бюджетов муниципальных районов </t>
  </si>
  <si>
    <t>Уточненный план на 2016 год           (тыс. рублей)</t>
  </si>
  <si>
    <t>Доходы от уплаты акцизов на дизельное топливо,зачисляемые в консолидированные бюджеты субъектов Российской Федерации</t>
  </si>
  <si>
    <t>Доходы от уплаты акцизов на моторные масла для дизельных  и (или) карбюраторных(инжекторных)двигателей ,зачисляемые в консолидированные бюджеты субъектов Российской Федерации</t>
  </si>
  <si>
    <t>Доходы от уплаты акцизов на автомобильный бензин,производимый на территории Российской Федерации  ,зачисляемые в консолидированные бюджеты субъектов Российской Федерации</t>
  </si>
  <si>
    <t>Доходы от уплаты акцизов на прямогонный  бензин,производимый на территории Российской Федерации  ,зачисляемые в консолидированные бюджеты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</si>
  <si>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 земельного законодательства , лесного законодательства, водного законодательства</t>
  </si>
  <si>
    <t>Субсидии бюджетам бюджетной системы Российской Федерации  (межбюджетные субсидии)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</si>
  <si>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</si>
  <si>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 xml:space="preserve">Денежные взыскания (штрафы) за праонарушения в области дорожного движения </t>
  </si>
  <si>
    <t>Доходы от оказания платных услуг (работ)</t>
  </si>
  <si>
    <t xml:space="preserve">Акцизы по подакцизным товарам (продукции), производимым на территории Российской Федерации </t>
  </si>
  <si>
    <t>Субсидии бюджетам на осуществление дорожной деятельности в отношении автомобильных дорог общего пользования,а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</si>
  <si>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Прочие субвенции</t>
  </si>
  <si>
    <t>Прочие субвенции бюджетам муниципальных районов</t>
  </si>
  <si>
    <t>НАЛОГИ НА ТОВАРЫ (РАБОТЫ,УСЛУГИ), РЕАЛИЗУЕМЫЕ НА ТЕРРИТОРИИ РОССИЙСКОЙ ФЕДЕРАЦИИ</t>
  </si>
  <si>
    <t>Наименование дохода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</si>
  <si>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</si>
  <si>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</si>
  <si>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0002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</si>
  <si>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 бюджетов</t>
  </si>
  <si>
    <t>2070503005</t>
  </si>
  <si>
    <t xml:space="preserve"> Прочие безвозмездные поступления в  бюджеты муниципальных районов </t>
  </si>
  <si>
    <t>954</t>
  </si>
  <si>
    <t xml:space="preserve">ДОХОДЫ БЮДЖЕТОВ БЮДЖЕТНОЙ СИСТЕМЫ РФ ОТ ВОЗВРАТА ОСТАТКОВ СУБСИДИЙ И СУБВЕНЦИЙ И ИНЫХ МЕЖБЮДЖЕТНЫХ ТРАНСФЕРТОВ, ИМЕЮЩИХ ЦЕЛЕВОЕ НАЗНАЧЕНИЕ, ПРОШЛЫХ ЛЕТ </t>
  </si>
  <si>
    <t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</si>
  <si>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ПРОЧИЕ НЕНАЛОГОВЫЕ ДОХОДЫ</t>
  </si>
  <si>
    <t>Невыясненные поступления.зачисляемые в бюджеты муниципальных районов</t>
  </si>
  <si>
    <t>Прочие неналоговые доходы бюджетов муниципальных районов</t>
  </si>
  <si>
    <t>Процент исполнения к  плану года (%)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</si>
  <si>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</si>
  <si>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 xml:space="preserve">Субсидии бюджетам муниципальных образований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</si>
  <si>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Субвенции бюджетам муниципальных образований на предоставление жилых помещений детям-сиротам и детям, оставщимся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</si>
  <si>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оставщимся без попечения родителей, лицам из их числа по договорам найма специализированных жилых помещений</t>
  </si>
  <si>
    <t xml:space="preserve">Субсидии бюджетам на модернизацию региональных систем дошкольного образования 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</si>
  <si>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</si>
  <si>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860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</si>
  <si>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</si>
  <si>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 земельного законодательства, лесного законодательства, водного законодательства</t>
  </si>
  <si>
    <t>812</t>
  </si>
  <si>
    <t xml:space="preserve">            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</si>
  <si>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             Межбюджетные трансферты, передаваемые бюджетам муниципальных районов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</si>
  <si>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161</t>
  </si>
  <si>
    <t xml:space="preserve">Прочие доходы от использования имущества и прав,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</si>
  <si>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грузов, зачисляемые в бюджеты муниципальных районов</t>
  </si>
  <si>
    <t>192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</si>
  <si>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</si>
  <si>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</si>
  <si>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Субвенции бюджетам муниципальных образований на компенсацию части платы, взимаемой с родителей(законных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</si>
  <si>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Налог, взимаемый с применением патентной системы налогообложения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</si>
  <si>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</si>
  <si>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 земельного законодательства, лесного законодательства, водного законодательства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</si>
  <si>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</si>
  <si>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</si>
  <si>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ЗАДОЛЖЕННОСТЬ И ПЕРЕРАСЧЕТЫ ПО ОТМЕНЕННЫМ НАЛОГАМ, СБОРАМ И ИНЫМ ОБЯЗАТЕЛЬНЫМ ПЛАТЕЖАМ</t>
  </si>
  <si>
    <t>Налоги на имущество</t>
  </si>
  <si>
    <t>Налог на имущество предприятий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</si>
  <si>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</si>
  <si>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</si>
  <si>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</si>
  <si>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</si>
  <si>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</si>
  <si>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</si>
  <si>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Проценты, полученные от предоставленияот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</si>
  <si>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</si>
  <si>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</si>
  <si>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</si>
  <si>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</si>
  <si>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</si>
  <si>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</si>
  <si>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</si>
  <si>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</si>
  <si>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</si>
  <si>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</si>
  <si>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</si>
  <si>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</si>
  <si>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</si>
  <si>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</si>
  <si>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</si>
  <si>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</si>
  <si>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</si>
  <si>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</si>
  <si>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</si>
  <si>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</si>
  <si>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</si>
  <si>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</si>
  <si>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</si>
  <si>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</si>
  <si>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</si>
  <si>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</si>
  <si>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</si>
  <si>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</si>
  <si>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</si>
  <si>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</si>
  <si>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</si>
  <si>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</si>
  <si>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</si>
  <si>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</si>
  <si>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</si>
  <si>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</si>
  <si>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</si>
  <si>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</si>
  <si>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</si>
  <si>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</si>
  <si>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2020300000</t>
  </si>
  <si>
    <t>2020301500</t>
  </si>
  <si>
    <t>2020301505</t>
  </si>
  <si>
    <t>2020302100</t>
  </si>
  <si>
    <t>2020302105</t>
  </si>
  <si>
    <t>2020302200</t>
  </si>
  <si>
    <t>2020302205</t>
  </si>
  <si>
    <t>2020302400</t>
  </si>
  <si>
    <t>2020302405</t>
  </si>
  <si>
    <t>9200</t>
  </si>
  <si>
    <t>7000</t>
  </si>
  <si>
    <t>3000</t>
  </si>
  <si>
    <t>4100</t>
  </si>
  <si>
    <t>4301</t>
  </si>
  <si>
    <t>________________________________</t>
  </si>
  <si>
    <t>4303</t>
  </si>
  <si>
    <t>2020302600</t>
  </si>
  <si>
    <t>2020302605</t>
  </si>
  <si>
    <t>2020302700</t>
  </si>
  <si>
    <t>2020302705</t>
  </si>
  <si>
    <t>7002</t>
  </si>
  <si>
    <t>7003</t>
  </si>
  <si>
    <t>7004</t>
  </si>
  <si>
    <t>2020302900</t>
  </si>
  <si>
    <t>2020302905</t>
  </si>
  <si>
    <t>2020304000</t>
  </si>
  <si>
    <t>2020304600</t>
  </si>
  <si>
    <t>2020304605</t>
  </si>
  <si>
    <t>2020400000</t>
  </si>
  <si>
    <t>2020401400</t>
  </si>
  <si>
    <t>2020401405</t>
  </si>
  <si>
    <t>2020402505</t>
  </si>
  <si>
    <t>Всего доходов:</t>
  </si>
  <si>
    <t>Код дохода</t>
  </si>
  <si>
    <t>#Н/Д</t>
  </si>
  <si>
    <t>Сумма на 2012 год</t>
  </si>
  <si>
    <t>000</t>
  </si>
  <si>
    <t>1000000000</t>
  </si>
  <si>
    <t>0000</t>
  </si>
  <si>
    <t>1010000000</t>
  </si>
  <si>
    <t>1010201001</t>
  </si>
  <si>
    <t>182</t>
  </si>
  <si>
    <t>110</t>
  </si>
  <si>
    <t>1010202101</t>
  </si>
  <si>
    <t>1010202201</t>
  </si>
  <si>
    <t>1010204001</t>
  </si>
  <si>
    <t>1050000000</t>
  </si>
  <si>
    <t>1050100000</t>
  </si>
  <si>
    <t>1050101001</t>
  </si>
  <si>
    <t>1050102001</t>
  </si>
  <si>
    <t>1050104002</t>
  </si>
  <si>
    <t>1050200002</t>
  </si>
  <si>
    <t>1050300001</t>
  </si>
  <si>
    <t>1060000000</t>
  </si>
  <si>
    <t>1060201002</t>
  </si>
  <si>
    <t>1080000000</t>
  </si>
  <si>
    <t>1080301001</t>
  </si>
  <si>
    <t>919</t>
  </si>
  <si>
    <t>1090000000</t>
  </si>
  <si>
    <t>1090400000</t>
  </si>
  <si>
    <t>1090401002</t>
  </si>
  <si>
    <t>1090601002</t>
  </si>
  <si>
    <t>1110000000</t>
  </si>
  <si>
    <t>1110100000</t>
  </si>
  <si>
    <t>1110105005</t>
  </si>
  <si>
    <t>120</t>
  </si>
  <si>
    <t>1110300000</t>
  </si>
  <si>
    <t>1110305005</t>
  </si>
  <si>
    <t>912</t>
  </si>
  <si>
    <t>1110500000</t>
  </si>
  <si>
    <t>1110501000</t>
  </si>
  <si>
    <t>1110501010</t>
  </si>
  <si>
    <t>1110503000</t>
  </si>
  <si>
    <t>1110503505</t>
  </si>
  <si>
    <t>1110700000</t>
  </si>
  <si>
    <t>1110701000</t>
  </si>
  <si>
    <t>1110701505</t>
  </si>
  <si>
    <t>1120000000</t>
  </si>
  <si>
    <t>1120100001</t>
  </si>
  <si>
    <t>1130000000</t>
  </si>
  <si>
    <t>130</t>
  </si>
  <si>
    <t>902</t>
  </si>
  <si>
    <t>903</t>
  </si>
  <si>
    <t>1140000000</t>
  </si>
  <si>
    <t>1140200000</t>
  </si>
  <si>
    <t>1140203305</t>
  </si>
  <si>
    <t>410</t>
  </si>
  <si>
    <t>1140600000</t>
  </si>
  <si>
    <t>1140601000</t>
  </si>
  <si>
    <t>1140601410</t>
  </si>
  <si>
    <t>430</t>
  </si>
  <si>
    <t>1160000000</t>
  </si>
  <si>
    <t>1160300000</t>
  </si>
  <si>
    <t>1160301001</t>
  </si>
  <si>
    <t>140</t>
  </si>
  <si>
    <t>1160303001</t>
  </si>
  <si>
    <t>1160600001</t>
  </si>
  <si>
    <t>1169000000</t>
  </si>
  <si>
    <t>1169005005</t>
  </si>
  <si>
    <t>2000000000</t>
  </si>
  <si>
    <t>2020000000</t>
  </si>
  <si>
    <t>2020100000</t>
  </si>
  <si>
    <t>2020100100</t>
  </si>
  <si>
    <t>2020100105</t>
  </si>
  <si>
    <t>151</t>
  </si>
  <si>
    <t>2020200000</t>
  </si>
  <si>
    <t>936</t>
  </si>
  <si>
    <t>2020299900</t>
  </si>
  <si>
    <t>2020299905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</si>
  <si>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</si>
  <si>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ПРИБЫЛЬ, ДОХОДЫ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</si>
  <si>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</si>
  <si>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</si>
  <si>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</si>
  <si>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</si>
  <si>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</si>
  <si>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</si>
  <si>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</si>
  <si>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</si>
  <si>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</si>
  <si>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</si>
  <si>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 по имуществу, не входящему в Единую систему газоснабжения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</si>
  <si>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</si>
  <si>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</si>
  <si>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1010200001</t>
  </si>
  <si>
    <t xml:space="preserve">Налог на доходы физических лиц </t>
  </si>
  <si>
    <t>1060200002</t>
  </si>
  <si>
    <t>Налог на имущество организаций</t>
  </si>
  <si>
    <t>1080300001</t>
  </si>
  <si>
    <t xml:space="preserve">Государственная пошлина по делам, рассматриваемым в судах общей юрисдикции, мировыми судьями </t>
  </si>
  <si>
    <t>1162500001</t>
  </si>
  <si>
    <t>НАЛОГОВЫЕ И НЕНАЛОГОВЫЕ ДОХОДЫ</t>
  </si>
  <si>
    <t>1010202001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</si>
  <si>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</si>
  <si>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2020402500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</si>
  <si>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</si>
  <si>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</si>
  <si>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2020499900</t>
  </si>
  <si>
    <t>2020499905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</si>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</sst>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"/>
    <numFmt numFmtId="172" formatCode="0.00000"/>
    <numFmt numFmtId="173" formatCode="#,##0.000"/>
    <numFmt numFmtId="174" formatCode="#,##0.0000"/>
    <numFmt numFmtId="175" formatCode="[$-FC19]d\ mmmm\ yyyy\ &quot;г.&quot;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u val="single"/>
      <sz val="12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4" fillId="6" borderId="10" xfId="0" applyNumberFormat="1" applyFont="1" applyFill="1" applyBorder="1" applyAlignment="1">
      <alignment horizontal="right" vertical="top" shrinkToFi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8" fontId="5" fillId="0" borderId="12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 shrinkToFit="1"/>
    </xf>
    <xf numFmtId="173" fontId="5" fillId="0" borderId="1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3" fontId="11" fillId="0" borderId="10" xfId="0" applyNumberFormat="1" applyFont="1" applyFill="1" applyBorder="1" applyAlignment="1">
      <alignment horizontal="center" vertical="center" shrinkToFit="1"/>
    </xf>
    <xf numFmtId="173" fontId="7" fillId="0" borderId="10" xfId="0" applyNumberFormat="1" applyFont="1" applyFill="1" applyBorder="1" applyAlignment="1">
      <alignment horizontal="center" vertical="center" shrinkToFit="1"/>
    </xf>
    <xf numFmtId="173" fontId="7" fillId="24" borderId="10" xfId="0" applyNumberFormat="1" applyFont="1" applyFill="1" applyBorder="1" applyAlignment="1">
      <alignment horizontal="center" vertical="center" shrinkToFit="1"/>
    </xf>
    <xf numFmtId="173" fontId="7" fillId="26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left" vertical="center" shrinkToFit="1"/>
    </xf>
    <xf numFmtId="49" fontId="7" fillId="0" borderId="10" xfId="0" applyNumberFormat="1" applyFont="1" applyFill="1" applyBorder="1" applyAlignment="1">
      <alignment horizontal="left" vertical="center" shrinkToFit="1"/>
    </xf>
    <xf numFmtId="0" fontId="7" fillId="25" borderId="13" xfId="0" applyNumberFormat="1" applyFont="1" applyFill="1" applyBorder="1" applyAlignment="1">
      <alignment horizontal="center" vertical="center" shrinkToFit="1"/>
    </xf>
    <xf numFmtId="0" fontId="7" fillId="25" borderId="14" xfId="0" applyNumberFormat="1" applyFont="1" applyFill="1" applyBorder="1" applyAlignment="1">
      <alignment horizontal="center" vertical="center" shrinkToFit="1"/>
    </xf>
    <xf numFmtId="0" fontId="7" fillId="25" borderId="15" xfId="0" applyNumberFormat="1" applyFont="1" applyFill="1" applyBorder="1" applyAlignment="1">
      <alignment horizontal="center" vertical="center" shrinkToFit="1"/>
    </xf>
    <xf numFmtId="0" fontId="7" fillId="25" borderId="10" xfId="0" applyFont="1" applyFill="1" applyBorder="1" applyAlignment="1">
      <alignment horizontal="left" vertical="center" wrapText="1"/>
    </xf>
    <xf numFmtId="49" fontId="7" fillId="25" borderId="10" xfId="0" applyNumberFormat="1" applyFont="1" applyFill="1" applyBorder="1" applyAlignment="1">
      <alignment horizontal="left" vertical="center" shrinkToFit="1"/>
    </xf>
    <xf numFmtId="0" fontId="7" fillId="24" borderId="13" xfId="0" applyNumberFormat="1" applyFont="1" applyFill="1" applyBorder="1" applyAlignment="1">
      <alignment horizontal="center" vertical="center" shrinkToFit="1"/>
    </xf>
    <xf numFmtId="0" fontId="7" fillId="24" borderId="14" xfId="0" applyNumberFormat="1" applyFont="1" applyFill="1" applyBorder="1" applyAlignment="1">
      <alignment horizontal="center" vertical="center" shrinkToFit="1"/>
    </xf>
    <xf numFmtId="0" fontId="7" fillId="24" borderId="15" xfId="0" applyNumberFormat="1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left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11" fillId="0" borderId="13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vertical="center" shrinkToFit="1"/>
    </xf>
    <xf numFmtId="0" fontId="11" fillId="0" borderId="17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26" borderId="14" xfId="0" applyNumberFormat="1" applyFont="1" applyFill="1" applyBorder="1" applyAlignment="1">
      <alignment horizontal="center" vertical="center" shrinkToFit="1"/>
    </xf>
    <xf numFmtId="0" fontId="7" fillId="26" borderId="14" xfId="0" applyNumberFormat="1" applyFont="1" applyFill="1" applyBorder="1" applyAlignment="1">
      <alignment horizontal="center" vertical="center" shrinkToFit="1"/>
    </xf>
    <xf numFmtId="0" fontId="7" fillId="26" borderId="15" xfId="0" applyNumberFormat="1" applyFont="1" applyFill="1" applyBorder="1" applyAlignment="1">
      <alignment horizontal="center" vertical="center" shrinkToFit="1"/>
    </xf>
    <xf numFmtId="0" fontId="7" fillId="26" borderId="10" xfId="0" applyFont="1" applyFill="1" applyBorder="1" applyAlignment="1">
      <alignment horizontal="left" vertical="center" wrapText="1"/>
    </xf>
    <xf numFmtId="49" fontId="7" fillId="26" borderId="16" xfId="0" applyNumberFormat="1" applyFont="1" applyFill="1" applyBorder="1" applyAlignment="1">
      <alignment horizontal="left" vertical="center" shrinkToFit="1"/>
    </xf>
    <xf numFmtId="49" fontId="11" fillId="24" borderId="10" xfId="0" applyNumberFormat="1" applyFont="1" applyFill="1" applyBorder="1" applyAlignment="1">
      <alignment horizontal="left" vertical="center" shrinkToFit="1"/>
    </xf>
    <xf numFmtId="4" fontId="4" fillId="22" borderId="16" xfId="0" applyNumberFormat="1" applyFont="1" applyFill="1" applyBorder="1" applyAlignment="1">
      <alignment horizontal="right" vertical="top" shrinkToFit="1"/>
    </xf>
    <xf numFmtId="173" fontId="5" fillId="0" borderId="16" xfId="0" applyNumberFormat="1" applyFont="1" applyFill="1" applyBorder="1" applyAlignment="1">
      <alignment horizontal="center" vertical="center" shrinkToFit="1"/>
    </xf>
    <xf numFmtId="173" fontId="5" fillId="0" borderId="18" xfId="0" applyNumberFormat="1" applyFont="1" applyFill="1" applyBorder="1" applyAlignment="1">
      <alignment horizontal="center" vertical="center" shrinkToFit="1"/>
    </xf>
    <xf numFmtId="168" fontId="5" fillId="0" borderId="18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0" fillId="0" borderId="0" xfId="0" applyAlignment="1">
      <alignment/>
    </xf>
    <xf numFmtId="0" fontId="7" fillId="25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left" vertical="center" shrinkToFit="1"/>
    </xf>
    <xf numFmtId="0" fontId="11" fillId="26" borderId="15" xfId="0" applyNumberFormat="1" applyFont="1" applyFill="1" applyBorder="1" applyAlignment="1">
      <alignment horizontal="center" vertical="center" shrinkToFit="1"/>
    </xf>
    <xf numFmtId="173" fontId="11" fillId="26" borderId="10" xfId="0" applyNumberFormat="1" applyFont="1" applyFill="1" applyBorder="1" applyAlignment="1">
      <alignment horizontal="center" vertical="center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26" borderId="16" xfId="0" applyNumberFormat="1" applyFont="1" applyFill="1" applyBorder="1" applyAlignment="1">
      <alignment horizontal="right" vertical="top" shrinkToFit="1"/>
    </xf>
    <xf numFmtId="49" fontId="5" fillId="26" borderId="14" xfId="0" applyNumberFormat="1" applyFont="1" applyFill="1" applyBorder="1" applyAlignment="1">
      <alignment horizontal="center" vertical="top" shrinkToFit="1"/>
    </xf>
    <xf numFmtId="49" fontId="5" fillId="26" borderId="15" xfId="0" applyNumberFormat="1" applyFont="1" applyFill="1" applyBorder="1" applyAlignment="1">
      <alignment horizontal="center" vertical="top" shrinkToFit="1"/>
    </xf>
    <xf numFmtId="49" fontId="5" fillId="26" borderId="10" xfId="0" applyNumberFormat="1" applyFont="1" applyFill="1" applyBorder="1" applyAlignment="1">
      <alignment horizontal="center" vertical="top" shrinkToFit="1"/>
    </xf>
    <xf numFmtId="4" fontId="5" fillId="26" borderId="10" xfId="0" applyNumberFormat="1" applyFont="1" applyFill="1" applyBorder="1" applyAlignment="1">
      <alignment horizontal="right" vertical="top" shrinkToFit="1"/>
    </xf>
    <xf numFmtId="4" fontId="5" fillId="26" borderId="16" xfId="0" applyNumberFormat="1" applyFont="1" applyFill="1" applyBorder="1" applyAlignment="1">
      <alignment horizontal="right" vertical="top" shrinkToFit="1"/>
    </xf>
    <xf numFmtId="0" fontId="11" fillId="26" borderId="10" xfId="0" applyFont="1" applyFill="1" applyBorder="1" applyAlignment="1">
      <alignment horizontal="left" vertical="center" wrapText="1"/>
    </xf>
    <xf numFmtId="49" fontId="7" fillId="26" borderId="10" xfId="0" applyNumberFormat="1" applyFont="1" applyFill="1" applyBorder="1" applyAlignment="1">
      <alignment horizontal="left" vertical="center" shrinkToFit="1"/>
    </xf>
    <xf numFmtId="168" fontId="5" fillId="26" borderId="10" xfId="0" applyNumberFormat="1" applyFont="1" applyFill="1" applyBorder="1" applyAlignment="1">
      <alignment horizontal="center" vertical="center" shrinkToFit="1"/>
    </xf>
    <xf numFmtId="168" fontId="5" fillId="26" borderId="16" xfId="0" applyNumberFormat="1" applyFont="1" applyFill="1" applyBorder="1" applyAlignment="1">
      <alignment horizontal="center" vertical="center" shrinkToFit="1"/>
    </xf>
    <xf numFmtId="173" fontId="5" fillId="26" borderId="10" xfId="0" applyNumberFormat="1" applyFont="1" applyFill="1" applyBorder="1" applyAlignment="1">
      <alignment horizontal="center" vertical="center" shrinkToFit="1"/>
    </xf>
    <xf numFmtId="173" fontId="5" fillId="26" borderId="16" xfId="0" applyNumberFormat="1" applyFont="1" applyFill="1" applyBorder="1" applyAlignment="1">
      <alignment horizontal="center" vertical="center" shrinkToFit="1"/>
    </xf>
    <xf numFmtId="4" fontId="4" fillId="26" borderId="14" xfId="0" applyNumberFormat="1" applyFont="1" applyFill="1" applyBorder="1" applyAlignment="1">
      <alignment horizontal="right" vertical="top" shrinkToFit="1"/>
    </xf>
    <xf numFmtId="4" fontId="4" fillId="26" borderId="15" xfId="0" applyNumberFormat="1" applyFont="1" applyFill="1" applyBorder="1" applyAlignment="1">
      <alignment horizontal="right" vertical="top" shrinkToFit="1"/>
    </xf>
    <xf numFmtId="173" fontId="7" fillId="26" borderId="16" xfId="0" applyNumberFormat="1" applyFont="1" applyFill="1" applyBorder="1" applyAlignment="1">
      <alignment horizontal="center" vertical="center" shrinkToFit="1"/>
    </xf>
    <xf numFmtId="0" fontId="11" fillId="26" borderId="13" xfId="0" applyNumberFormat="1" applyFont="1" applyFill="1" applyBorder="1" applyAlignment="1">
      <alignment horizontal="center" vertical="center" shrinkToFit="1"/>
    </xf>
    <xf numFmtId="173" fontId="4" fillId="26" borderId="10" xfId="0" applyNumberFormat="1" applyFont="1" applyFill="1" applyBorder="1" applyAlignment="1">
      <alignment horizontal="center" vertical="center" shrinkToFit="1"/>
    </xf>
    <xf numFmtId="173" fontId="4" fillId="26" borderId="16" xfId="0" applyNumberFormat="1" applyFont="1" applyFill="1" applyBorder="1" applyAlignment="1">
      <alignment horizontal="center" vertical="center" shrinkToFit="1"/>
    </xf>
    <xf numFmtId="173" fontId="7" fillId="26" borderId="12" xfId="0" applyNumberFormat="1" applyFont="1" applyFill="1" applyBorder="1" applyAlignment="1">
      <alignment horizontal="center" vertical="center" shrinkToFit="1"/>
    </xf>
    <xf numFmtId="173" fontId="11" fillId="26" borderId="12" xfId="0" applyNumberFormat="1" applyFont="1" applyFill="1" applyBorder="1" applyAlignment="1">
      <alignment horizontal="center" vertical="center" shrinkToFit="1"/>
    </xf>
    <xf numFmtId="173" fontId="5" fillId="26" borderId="12" xfId="0" applyNumberFormat="1" applyFont="1" applyFill="1" applyBorder="1" applyAlignment="1">
      <alignment horizontal="center" vertical="center" shrinkToFit="1"/>
    </xf>
    <xf numFmtId="173" fontId="5" fillId="26" borderId="18" xfId="0" applyNumberFormat="1" applyFont="1" applyFill="1" applyBorder="1" applyAlignment="1">
      <alignment horizontal="center" vertical="center" shrinkToFit="1"/>
    </xf>
    <xf numFmtId="173" fontId="5" fillId="26" borderId="17" xfId="0" applyNumberFormat="1" applyFont="1" applyFill="1" applyBorder="1" applyAlignment="1">
      <alignment horizontal="center" vertical="center" shrinkToFit="1"/>
    </xf>
    <xf numFmtId="168" fontId="5" fillId="26" borderId="12" xfId="0" applyNumberFormat="1" applyFont="1" applyFill="1" applyBorder="1" applyAlignment="1">
      <alignment horizontal="center" vertical="center" shrinkToFit="1"/>
    </xf>
    <xf numFmtId="168" fontId="5" fillId="26" borderId="18" xfId="0" applyNumberFormat="1" applyFont="1" applyFill="1" applyBorder="1" applyAlignment="1">
      <alignment horizontal="center" vertical="center" shrinkToFit="1"/>
    </xf>
    <xf numFmtId="173" fontId="11" fillId="26" borderId="21" xfId="0" applyNumberFormat="1" applyFont="1" applyFill="1" applyBorder="1" applyAlignment="1">
      <alignment horizontal="center" vertical="center" shrinkToFit="1"/>
    </xf>
    <xf numFmtId="169" fontId="11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170" fontId="7" fillId="2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7" fillId="26" borderId="10" xfId="0" applyNumberFormat="1" applyFont="1" applyFill="1" applyBorder="1" applyAlignment="1">
      <alignment horizontal="center" vertical="center" shrinkToFit="1"/>
    </xf>
    <xf numFmtId="173" fontId="7" fillId="26" borderId="10" xfId="0" applyNumberFormat="1" applyFont="1" applyFill="1" applyBorder="1" applyAlignment="1">
      <alignment horizontal="center" vertical="center"/>
    </xf>
    <xf numFmtId="169" fontId="11" fillId="0" borderId="2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left" vertical="center" wrapText="1"/>
    </xf>
    <xf numFmtId="170" fontId="7" fillId="0" borderId="12" xfId="0" applyNumberFormat="1" applyFont="1" applyFill="1" applyBorder="1" applyAlignment="1">
      <alignment horizontal="center" vertical="center"/>
    </xf>
    <xf numFmtId="0" fontId="7" fillId="26" borderId="13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shrinkToFit="1"/>
    </xf>
    <xf numFmtId="4" fontId="30" fillId="26" borderId="10" xfId="0" applyNumberFormat="1" applyFont="1" applyFill="1" applyBorder="1" applyAlignment="1">
      <alignment horizontal="right" vertical="top" shrinkToFit="1"/>
    </xf>
    <xf numFmtId="4" fontId="30" fillId="26" borderId="16" xfId="0" applyNumberFormat="1" applyFont="1" applyFill="1" applyBorder="1" applyAlignment="1">
      <alignment horizontal="right" vertical="top" shrinkToFit="1"/>
    </xf>
    <xf numFmtId="0" fontId="11" fillId="0" borderId="10" xfId="0" applyFont="1" applyFill="1" applyBorder="1" applyAlignment="1">
      <alignment vertical="center" wrapText="1"/>
    </xf>
    <xf numFmtId="0" fontId="6" fillId="25" borderId="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 wrapText="1"/>
    </xf>
    <xf numFmtId="0" fontId="7" fillId="25" borderId="26" xfId="0" applyFont="1" applyFill="1" applyBorder="1" applyAlignment="1">
      <alignment horizontal="center" vertical="center" wrapText="1"/>
    </xf>
    <xf numFmtId="0" fontId="7" fillId="25" borderId="27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0"/>
  <sheetViews>
    <sheetView showGridLines="0" tabSelected="1" view="pageBreakPreview" zoomScale="75" zoomScaleNormal="75" zoomScaleSheetLayoutView="75" zoomScalePageLayoutView="0" workbookViewId="0" topLeftCell="A1">
      <selection activeCell="E2" sqref="E2:P6"/>
    </sheetView>
  </sheetViews>
  <sheetFormatPr defaultColWidth="9.00390625" defaultRowHeight="12.75" outlineLevelRow="6"/>
  <cols>
    <col min="1" max="1" width="6.625" style="0" customWidth="1"/>
    <col min="2" max="2" width="12.625" style="0" customWidth="1"/>
    <col min="3" max="3" width="5.75390625" style="0" customWidth="1"/>
    <col min="4" max="4" width="4.75390625" style="0" customWidth="1"/>
    <col min="5" max="5" width="62.875" style="2" customWidth="1"/>
    <col min="6" max="6" width="0" style="2" hidden="1" customWidth="1"/>
    <col min="7" max="7" width="17.625" style="3" customWidth="1"/>
    <col min="8" max="13" width="0" style="0" hidden="1" customWidth="1"/>
    <col min="14" max="14" width="1.00390625" style="0" hidden="1" customWidth="1"/>
    <col min="15" max="15" width="17.375" style="0" customWidth="1"/>
    <col min="16" max="16" width="17.125" style="0" customWidth="1"/>
  </cols>
  <sheetData>
    <row r="1" spans="1:16" ht="31.5" customHeight="1">
      <c r="A1" s="60"/>
      <c r="B1" s="60"/>
      <c r="C1" s="60"/>
      <c r="D1" s="60"/>
      <c r="E1" s="142" t="s">
        <v>12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27" customHeight="1">
      <c r="A2" s="61"/>
      <c r="B2" s="61"/>
      <c r="C2" s="61"/>
      <c r="D2" s="61"/>
      <c r="E2" s="9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27" customHeight="1" hidden="1">
      <c r="A3" s="61"/>
      <c r="B3" s="61"/>
      <c r="C3" s="61"/>
      <c r="D3" s="6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4" ht="20.25" customHeight="1" hidden="1">
      <c r="A4" s="61"/>
      <c r="B4" s="61"/>
      <c r="C4" s="61"/>
      <c r="D4" s="61"/>
      <c r="E4" s="143"/>
      <c r="F4" s="143"/>
      <c r="G4" s="143"/>
      <c r="H4" s="7"/>
      <c r="I4" s="7"/>
      <c r="J4" s="7"/>
      <c r="K4" s="6"/>
      <c r="L4" s="6"/>
      <c r="M4" s="6"/>
      <c r="N4" s="6"/>
    </row>
    <row r="5" spans="1:14" ht="20.25" customHeight="1" hidden="1">
      <c r="A5" s="61"/>
      <c r="B5" s="61"/>
      <c r="C5" s="61"/>
      <c r="D5" s="61"/>
      <c r="E5" s="142"/>
      <c r="F5" s="142"/>
      <c r="G5" s="142"/>
      <c r="H5" s="7"/>
      <c r="I5" s="7"/>
      <c r="J5" s="7"/>
      <c r="K5" s="6"/>
      <c r="L5" s="6"/>
      <c r="M5" s="6"/>
      <c r="N5" s="6"/>
    </row>
    <row r="6" spans="1:16" ht="30" customHeight="1">
      <c r="A6" s="62"/>
      <c r="B6" s="62"/>
      <c r="C6" s="62"/>
      <c r="D6" s="62"/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24"/>
    </row>
    <row r="7" spans="1:16" ht="91.5" customHeight="1" hidden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20.25" customHeight="1">
      <c r="A8" s="138" t="s">
        <v>69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1:16" ht="2.25" customHeight="1" hidden="1">
      <c r="A9" s="138" t="s">
        <v>70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1:16" ht="19.5" customHeight="1">
      <c r="A10" s="73" t="s">
        <v>46</v>
      </c>
      <c r="B10" s="73"/>
      <c r="C10" s="73"/>
      <c r="D10" s="73"/>
      <c r="E10" s="73" t="s">
        <v>72</v>
      </c>
      <c r="F10" s="73"/>
      <c r="G10" s="73"/>
      <c r="H10" s="9"/>
      <c r="I10" s="9"/>
      <c r="J10" s="9"/>
      <c r="K10" s="9"/>
      <c r="L10" s="9"/>
      <c r="M10" s="9"/>
      <c r="N10" s="9"/>
      <c r="O10" s="74"/>
      <c r="P10" s="74"/>
    </row>
    <row r="11" spans="1:16" ht="21" customHeight="1">
      <c r="A11" s="138" t="s">
        <v>71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</row>
    <row r="12" spans="1:16" ht="21" customHeight="1">
      <c r="A12" s="138" t="s">
        <v>66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</row>
    <row r="13" spans="1:16" ht="5.25" customHeight="1" thickBot="1">
      <c r="A13" s="10"/>
      <c r="B13" s="10"/>
      <c r="C13" s="10"/>
      <c r="D13" s="1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41"/>
      <c r="P13" s="141"/>
    </row>
    <row r="14" spans="1:16" ht="91.5" customHeight="1">
      <c r="A14" s="134" t="s">
        <v>230</v>
      </c>
      <c r="B14" s="135"/>
      <c r="C14" s="135"/>
      <c r="D14" s="136"/>
      <c r="E14" s="75" t="s">
        <v>109</v>
      </c>
      <c r="F14" s="75" t="s">
        <v>231</v>
      </c>
      <c r="G14" s="76" t="s">
        <v>94</v>
      </c>
      <c r="H14" s="75" t="s">
        <v>231</v>
      </c>
      <c r="I14" s="75" t="s">
        <v>231</v>
      </c>
      <c r="J14" s="75" t="s">
        <v>231</v>
      </c>
      <c r="K14" s="75" t="s">
        <v>231</v>
      </c>
      <c r="L14" s="75" t="s">
        <v>231</v>
      </c>
      <c r="M14" s="75" t="s">
        <v>231</v>
      </c>
      <c r="N14" s="77" t="s">
        <v>232</v>
      </c>
      <c r="O14" s="78" t="s">
        <v>67</v>
      </c>
      <c r="P14" s="78" t="s">
        <v>122</v>
      </c>
    </row>
    <row r="15" spans="1:16" ht="23.25" customHeight="1">
      <c r="A15" s="26" t="s">
        <v>233</v>
      </c>
      <c r="B15" s="27" t="s">
        <v>234</v>
      </c>
      <c r="C15" s="27" t="s">
        <v>235</v>
      </c>
      <c r="D15" s="28" t="s">
        <v>233</v>
      </c>
      <c r="E15" s="29" t="s">
        <v>328</v>
      </c>
      <c r="F15" s="30"/>
      <c r="G15" s="81">
        <f>G16+G39+G64+G69+G74+G85+G113+G116+G130+G140+G32</f>
        <v>198718.518</v>
      </c>
      <c r="H15" s="81">
        <f aca="true" t="shared" si="0" ref="H15:N15">H16+H39+H64+H69+H74+H85+H113+H116+H130+H140+H32</f>
        <v>118717.90000000001</v>
      </c>
      <c r="I15" s="81">
        <f t="shared" si="0"/>
        <v>118717.90000000001</v>
      </c>
      <c r="J15" s="81">
        <f t="shared" si="0"/>
        <v>118717.90000000001</v>
      </c>
      <c r="K15" s="81">
        <f t="shared" si="0"/>
        <v>118717.90000000001</v>
      </c>
      <c r="L15" s="81">
        <f t="shared" si="0"/>
        <v>118717.90000000001</v>
      </c>
      <c r="M15" s="81">
        <f t="shared" si="0"/>
        <v>118717.90000000001</v>
      </c>
      <c r="N15" s="81">
        <f t="shared" si="0"/>
        <v>118717.90000000001</v>
      </c>
      <c r="O15" s="81">
        <f>O16+O39+O64+O69+O74+O85+O113+O116+O130+O140+O32+O183</f>
        <v>95982.649</v>
      </c>
      <c r="P15" s="109">
        <f>O15/G15*100</f>
        <v>48.30080757748002</v>
      </c>
    </row>
    <row r="16" spans="1:16" ht="21.75" customHeight="1" outlineLevel="1">
      <c r="A16" s="26" t="s">
        <v>233</v>
      </c>
      <c r="B16" s="27" t="s">
        <v>236</v>
      </c>
      <c r="C16" s="27" t="s">
        <v>235</v>
      </c>
      <c r="D16" s="28" t="s">
        <v>233</v>
      </c>
      <c r="E16" s="29" t="s">
        <v>307</v>
      </c>
      <c r="F16" s="30"/>
      <c r="G16" s="81">
        <f>G17</f>
        <v>84079.7</v>
      </c>
      <c r="H16" s="81">
        <f aca="true" t="shared" si="1" ref="H16:O17">H17</f>
        <v>97000.3</v>
      </c>
      <c r="I16" s="81">
        <f t="shared" si="1"/>
        <v>97000.3</v>
      </c>
      <c r="J16" s="81">
        <f t="shared" si="1"/>
        <v>97000.3</v>
      </c>
      <c r="K16" s="81">
        <f t="shared" si="1"/>
        <v>97000.3</v>
      </c>
      <c r="L16" s="81">
        <f t="shared" si="1"/>
        <v>97000.3</v>
      </c>
      <c r="M16" s="81">
        <f t="shared" si="1"/>
        <v>97000.3</v>
      </c>
      <c r="N16" s="81">
        <f t="shared" si="1"/>
        <v>97000.3</v>
      </c>
      <c r="O16" s="81">
        <f t="shared" si="1"/>
        <v>40214.54</v>
      </c>
      <c r="P16" s="109">
        <f aca="true" t="shared" si="2" ref="P16:P79">O16/G16*100</f>
        <v>47.82907170220636</v>
      </c>
    </row>
    <row r="17" spans="1:20" ht="18.75" outlineLevel="1">
      <c r="A17" s="31" t="s">
        <v>233</v>
      </c>
      <c r="B17" s="32" t="s">
        <v>321</v>
      </c>
      <c r="C17" s="32" t="s">
        <v>235</v>
      </c>
      <c r="D17" s="33" t="s">
        <v>239</v>
      </c>
      <c r="E17" s="25" t="s">
        <v>322</v>
      </c>
      <c r="F17" s="34"/>
      <c r="G17" s="24">
        <f>G18</f>
        <v>84079.7</v>
      </c>
      <c r="H17" s="24">
        <f t="shared" si="1"/>
        <v>97000.3</v>
      </c>
      <c r="I17" s="24">
        <f t="shared" si="1"/>
        <v>97000.3</v>
      </c>
      <c r="J17" s="24">
        <f t="shared" si="1"/>
        <v>97000.3</v>
      </c>
      <c r="K17" s="24">
        <f t="shared" si="1"/>
        <v>97000.3</v>
      </c>
      <c r="L17" s="24">
        <f t="shared" si="1"/>
        <v>97000.3</v>
      </c>
      <c r="M17" s="24">
        <f t="shared" si="1"/>
        <v>97000.3</v>
      </c>
      <c r="N17" s="24">
        <f t="shared" si="1"/>
        <v>97000.3</v>
      </c>
      <c r="O17" s="24">
        <f t="shared" si="1"/>
        <v>40214.54</v>
      </c>
      <c r="P17" s="110">
        <f t="shared" si="2"/>
        <v>47.82907170220636</v>
      </c>
      <c r="T17" s="1"/>
    </row>
    <row r="18" spans="1:20" ht="20.25" customHeight="1" outlineLevel="1">
      <c r="A18" s="31" t="s">
        <v>238</v>
      </c>
      <c r="B18" s="32" t="s">
        <v>321</v>
      </c>
      <c r="C18" s="32" t="s">
        <v>235</v>
      </c>
      <c r="D18" s="33" t="s">
        <v>239</v>
      </c>
      <c r="E18" s="25" t="s">
        <v>322</v>
      </c>
      <c r="F18" s="34"/>
      <c r="G18" s="24">
        <v>84079.7</v>
      </c>
      <c r="H18" s="24">
        <v>97000.3</v>
      </c>
      <c r="I18" s="24">
        <v>97000.3</v>
      </c>
      <c r="J18" s="24">
        <v>97000.3</v>
      </c>
      <c r="K18" s="24">
        <v>97000.3</v>
      </c>
      <c r="L18" s="24">
        <v>97000.3</v>
      </c>
      <c r="M18" s="24">
        <v>97000.3</v>
      </c>
      <c r="N18" s="24">
        <v>97000.3</v>
      </c>
      <c r="O18" s="24">
        <v>40214.54</v>
      </c>
      <c r="P18" s="110">
        <f t="shared" si="2"/>
        <v>47.82907170220636</v>
      </c>
      <c r="T18" s="1"/>
    </row>
    <row r="19" spans="1:16" ht="0.75" customHeight="1" hidden="1" outlineLevel="5">
      <c r="A19" s="26" t="s">
        <v>233</v>
      </c>
      <c r="B19" s="27" t="s">
        <v>237</v>
      </c>
      <c r="C19" s="27" t="s">
        <v>235</v>
      </c>
      <c r="D19" s="28" t="s">
        <v>239</v>
      </c>
      <c r="E19" s="29" t="s">
        <v>308</v>
      </c>
      <c r="F19" s="30"/>
      <c r="G19" s="81">
        <f>G20</f>
        <v>830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3">
        <v>0</v>
      </c>
      <c r="O19" s="111"/>
      <c r="P19" s="110">
        <f t="shared" si="2"/>
        <v>0</v>
      </c>
    </row>
    <row r="20" spans="1:16" ht="56.25" hidden="1" outlineLevel="6">
      <c r="A20" s="31" t="s">
        <v>238</v>
      </c>
      <c r="B20" s="32" t="s">
        <v>237</v>
      </c>
      <c r="C20" s="32" t="s">
        <v>235</v>
      </c>
      <c r="D20" s="33" t="s">
        <v>239</v>
      </c>
      <c r="E20" s="25" t="s">
        <v>308</v>
      </c>
      <c r="F20" s="35"/>
      <c r="G20" s="24">
        <v>830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3">
        <v>0</v>
      </c>
      <c r="O20" s="111"/>
      <c r="P20" s="110">
        <f t="shared" si="2"/>
        <v>0</v>
      </c>
    </row>
    <row r="21" spans="1:16" ht="33.75" customHeight="1" hidden="1" outlineLevel="6">
      <c r="A21" s="26" t="s">
        <v>233</v>
      </c>
      <c r="B21" s="27" t="s">
        <v>329</v>
      </c>
      <c r="C21" s="27" t="s">
        <v>235</v>
      </c>
      <c r="D21" s="28" t="s">
        <v>239</v>
      </c>
      <c r="E21" s="29" t="s">
        <v>330</v>
      </c>
      <c r="F21" s="30"/>
      <c r="G21" s="81">
        <f>G22+G24</f>
        <v>120813.5</v>
      </c>
      <c r="H21" s="82"/>
      <c r="I21" s="82"/>
      <c r="J21" s="82"/>
      <c r="K21" s="82"/>
      <c r="L21" s="82"/>
      <c r="M21" s="82"/>
      <c r="N21" s="83"/>
      <c r="O21" s="111"/>
      <c r="P21" s="110">
        <f t="shared" si="2"/>
        <v>0</v>
      </c>
    </row>
    <row r="22" spans="1:16" ht="82.5" customHeight="1" hidden="1" outlineLevel="5">
      <c r="A22" s="26" t="s">
        <v>233</v>
      </c>
      <c r="B22" s="27" t="s">
        <v>240</v>
      </c>
      <c r="C22" s="27" t="s">
        <v>235</v>
      </c>
      <c r="D22" s="28" t="s">
        <v>239</v>
      </c>
      <c r="E22" s="29" t="s">
        <v>306</v>
      </c>
      <c r="F22" s="30"/>
      <c r="G22" s="81">
        <f>G23</f>
        <v>120478.5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3">
        <v>0</v>
      </c>
      <c r="O22" s="111"/>
      <c r="P22" s="110">
        <f t="shared" si="2"/>
        <v>0</v>
      </c>
    </row>
    <row r="23" spans="1:16" ht="150" hidden="1" outlineLevel="6">
      <c r="A23" s="31" t="s">
        <v>238</v>
      </c>
      <c r="B23" s="32" t="s">
        <v>240</v>
      </c>
      <c r="C23" s="32" t="s">
        <v>235</v>
      </c>
      <c r="D23" s="33" t="s">
        <v>239</v>
      </c>
      <c r="E23" s="25" t="s">
        <v>306</v>
      </c>
      <c r="F23" s="35"/>
      <c r="G23" s="24">
        <v>120478.5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3">
        <v>0</v>
      </c>
      <c r="O23" s="111"/>
      <c r="P23" s="110">
        <f t="shared" si="2"/>
        <v>0</v>
      </c>
    </row>
    <row r="24" spans="1:16" ht="168.75" hidden="1" outlineLevel="5" collapsed="1">
      <c r="A24" s="26" t="s">
        <v>233</v>
      </c>
      <c r="B24" s="27" t="s">
        <v>241</v>
      </c>
      <c r="C24" s="27" t="s">
        <v>235</v>
      </c>
      <c r="D24" s="28" t="s">
        <v>239</v>
      </c>
      <c r="E24" s="29" t="s">
        <v>309</v>
      </c>
      <c r="F24" s="30"/>
      <c r="G24" s="81">
        <f>G25</f>
        <v>335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3">
        <v>0</v>
      </c>
      <c r="O24" s="111"/>
      <c r="P24" s="110">
        <f t="shared" si="2"/>
        <v>0</v>
      </c>
    </row>
    <row r="25" spans="1:16" ht="150" hidden="1" outlineLevel="6">
      <c r="A25" s="31" t="s">
        <v>238</v>
      </c>
      <c r="B25" s="32" t="s">
        <v>241</v>
      </c>
      <c r="C25" s="32" t="s">
        <v>235</v>
      </c>
      <c r="D25" s="33" t="s">
        <v>239</v>
      </c>
      <c r="E25" s="25" t="s">
        <v>309</v>
      </c>
      <c r="F25" s="35"/>
      <c r="G25" s="24">
        <v>335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3">
        <v>0</v>
      </c>
      <c r="O25" s="111"/>
      <c r="P25" s="110">
        <f t="shared" si="2"/>
        <v>0</v>
      </c>
    </row>
    <row r="26" spans="1:16" ht="33.75" customHeight="1" hidden="1" outlineLevel="6">
      <c r="A26" s="26" t="s">
        <v>233</v>
      </c>
      <c r="B26" s="27">
        <v>1010203001</v>
      </c>
      <c r="C26" s="27" t="s">
        <v>235</v>
      </c>
      <c r="D26" s="28" t="s">
        <v>239</v>
      </c>
      <c r="E26" s="29" t="s">
        <v>35</v>
      </c>
      <c r="F26" s="30"/>
      <c r="G26" s="81">
        <f>G27</f>
        <v>17</v>
      </c>
      <c r="H26" s="82"/>
      <c r="I26" s="82"/>
      <c r="J26" s="82"/>
      <c r="K26" s="82"/>
      <c r="L26" s="82"/>
      <c r="M26" s="82"/>
      <c r="N26" s="83"/>
      <c r="O26" s="111"/>
      <c r="P26" s="110">
        <f t="shared" si="2"/>
        <v>0</v>
      </c>
    </row>
    <row r="27" spans="1:16" ht="33.75" customHeight="1" hidden="1" outlineLevel="6">
      <c r="A27" s="31" t="s">
        <v>238</v>
      </c>
      <c r="B27" s="32">
        <v>1010203001</v>
      </c>
      <c r="C27" s="32" t="s">
        <v>235</v>
      </c>
      <c r="D27" s="33" t="s">
        <v>239</v>
      </c>
      <c r="E27" s="25" t="s">
        <v>35</v>
      </c>
      <c r="F27" s="35"/>
      <c r="G27" s="24">
        <v>17</v>
      </c>
      <c r="H27" s="82"/>
      <c r="I27" s="82"/>
      <c r="J27" s="82"/>
      <c r="K27" s="82"/>
      <c r="L27" s="82"/>
      <c r="M27" s="82"/>
      <c r="N27" s="83"/>
      <c r="O27" s="111"/>
      <c r="P27" s="110">
        <f t="shared" si="2"/>
        <v>0</v>
      </c>
    </row>
    <row r="28" spans="1:16" ht="80.25" customHeight="1" hidden="1" outlineLevel="5">
      <c r="A28" s="26" t="s">
        <v>233</v>
      </c>
      <c r="B28" s="27" t="s">
        <v>242</v>
      </c>
      <c r="C28" s="27" t="s">
        <v>235</v>
      </c>
      <c r="D28" s="28" t="s">
        <v>239</v>
      </c>
      <c r="E28" s="29" t="s">
        <v>36</v>
      </c>
      <c r="F28" s="30"/>
      <c r="G28" s="81">
        <f>G29</f>
        <v>3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3">
        <v>0</v>
      </c>
      <c r="O28" s="111"/>
      <c r="P28" s="110">
        <f t="shared" si="2"/>
        <v>0</v>
      </c>
    </row>
    <row r="29" spans="1:16" ht="150" hidden="1" outlineLevel="6">
      <c r="A29" s="31" t="s">
        <v>238</v>
      </c>
      <c r="B29" s="32" t="s">
        <v>242</v>
      </c>
      <c r="C29" s="32" t="s">
        <v>235</v>
      </c>
      <c r="D29" s="33" t="s">
        <v>239</v>
      </c>
      <c r="E29" s="25" t="s">
        <v>310</v>
      </c>
      <c r="F29" s="35"/>
      <c r="G29" s="24">
        <v>3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3">
        <v>0</v>
      </c>
      <c r="O29" s="111"/>
      <c r="P29" s="110">
        <f t="shared" si="2"/>
        <v>0</v>
      </c>
    </row>
    <row r="30" spans="1:16" ht="51" customHeight="1" hidden="1" outlineLevel="6">
      <c r="A30" s="26">
        <v>0</v>
      </c>
      <c r="B30" s="27">
        <v>1010207001</v>
      </c>
      <c r="C30" s="27" t="s">
        <v>235</v>
      </c>
      <c r="D30" s="28" t="s">
        <v>239</v>
      </c>
      <c r="E30" s="29" t="s">
        <v>37</v>
      </c>
      <c r="F30" s="30"/>
      <c r="G30" s="81">
        <f>G31</f>
        <v>9</v>
      </c>
      <c r="H30" s="82"/>
      <c r="I30" s="82"/>
      <c r="J30" s="82"/>
      <c r="K30" s="82"/>
      <c r="L30" s="82"/>
      <c r="M30" s="82"/>
      <c r="N30" s="83"/>
      <c r="O30" s="111"/>
      <c r="P30" s="110">
        <f t="shared" si="2"/>
        <v>0</v>
      </c>
    </row>
    <row r="31" spans="1:16" ht="49.5" customHeight="1" hidden="1" outlineLevel="6">
      <c r="A31" s="31" t="s">
        <v>238</v>
      </c>
      <c r="B31" s="32">
        <v>1010207001</v>
      </c>
      <c r="C31" s="32" t="s">
        <v>235</v>
      </c>
      <c r="D31" s="33" t="s">
        <v>239</v>
      </c>
      <c r="E31" s="25" t="s">
        <v>37</v>
      </c>
      <c r="F31" s="35"/>
      <c r="G31" s="24">
        <v>9</v>
      </c>
      <c r="H31" s="82"/>
      <c r="I31" s="82"/>
      <c r="J31" s="82"/>
      <c r="K31" s="82"/>
      <c r="L31" s="82"/>
      <c r="M31" s="82"/>
      <c r="N31" s="83"/>
      <c r="O31" s="111"/>
      <c r="P31" s="110">
        <f t="shared" si="2"/>
        <v>0</v>
      </c>
    </row>
    <row r="32" spans="1:16" ht="54.75" customHeight="1" outlineLevel="6">
      <c r="A32" s="26" t="s">
        <v>233</v>
      </c>
      <c r="B32" s="27">
        <v>1030000000</v>
      </c>
      <c r="C32" s="27" t="s">
        <v>235</v>
      </c>
      <c r="D32" s="28" t="s">
        <v>233</v>
      </c>
      <c r="E32" s="29" t="s">
        <v>108</v>
      </c>
      <c r="F32" s="30"/>
      <c r="G32" s="81">
        <f>G33</f>
        <v>3318</v>
      </c>
      <c r="H32" s="81">
        <f aca="true" t="shared" si="3" ref="H32:O32">H33</f>
        <v>0</v>
      </c>
      <c r="I32" s="81">
        <f t="shared" si="3"/>
        <v>0</v>
      </c>
      <c r="J32" s="81">
        <f t="shared" si="3"/>
        <v>0</v>
      </c>
      <c r="K32" s="81">
        <f t="shared" si="3"/>
        <v>0</v>
      </c>
      <c r="L32" s="81">
        <f t="shared" si="3"/>
        <v>0</v>
      </c>
      <c r="M32" s="81">
        <f t="shared" si="3"/>
        <v>0</v>
      </c>
      <c r="N32" s="81">
        <f t="shared" si="3"/>
        <v>0</v>
      </c>
      <c r="O32" s="81">
        <f t="shared" si="3"/>
        <v>1849.545</v>
      </c>
      <c r="P32" s="109">
        <f t="shared" si="2"/>
        <v>55.74276672694395</v>
      </c>
    </row>
    <row r="33" spans="1:16" ht="42" customHeight="1" outlineLevel="6">
      <c r="A33" s="31" t="s">
        <v>233</v>
      </c>
      <c r="B33" s="32">
        <v>1030200001</v>
      </c>
      <c r="C33" s="32" t="s">
        <v>235</v>
      </c>
      <c r="D33" s="33" t="s">
        <v>239</v>
      </c>
      <c r="E33" s="25" t="s">
        <v>104</v>
      </c>
      <c r="F33" s="34"/>
      <c r="G33" s="24">
        <f>G38</f>
        <v>3318</v>
      </c>
      <c r="H33" s="24">
        <f aca="true" t="shared" si="4" ref="H33:O33">H38</f>
        <v>0</v>
      </c>
      <c r="I33" s="24">
        <f t="shared" si="4"/>
        <v>0</v>
      </c>
      <c r="J33" s="24">
        <f t="shared" si="4"/>
        <v>0</v>
      </c>
      <c r="K33" s="24">
        <f t="shared" si="4"/>
        <v>0</v>
      </c>
      <c r="L33" s="24">
        <f t="shared" si="4"/>
        <v>0</v>
      </c>
      <c r="M33" s="24">
        <f t="shared" si="4"/>
        <v>0</v>
      </c>
      <c r="N33" s="24">
        <f t="shared" si="4"/>
        <v>0</v>
      </c>
      <c r="O33" s="24">
        <f t="shared" si="4"/>
        <v>1849.545</v>
      </c>
      <c r="P33" s="110">
        <f t="shared" si="2"/>
        <v>55.74276672694395</v>
      </c>
    </row>
    <row r="34" spans="1:16" ht="3" customHeight="1" hidden="1" outlineLevel="6">
      <c r="A34" s="31" t="s">
        <v>233</v>
      </c>
      <c r="B34" s="32">
        <v>1030223001</v>
      </c>
      <c r="C34" s="32" t="s">
        <v>235</v>
      </c>
      <c r="D34" s="33" t="s">
        <v>239</v>
      </c>
      <c r="E34" s="25" t="s">
        <v>95</v>
      </c>
      <c r="F34" s="34"/>
      <c r="G34" s="24">
        <v>1407.4</v>
      </c>
      <c r="H34" s="82"/>
      <c r="I34" s="82"/>
      <c r="J34" s="82"/>
      <c r="K34" s="82"/>
      <c r="L34" s="82"/>
      <c r="M34" s="82"/>
      <c r="N34" s="83"/>
      <c r="O34" s="111"/>
      <c r="P34" s="110">
        <f t="shared" si="2"/>
        <v>0</v>
      </c>
    </row>
    <row r="35" spans="1:16" ht="54.75" customHeight="1" hidden="1" outlineLevel="6">
      <c r="A35" s="31" t="s">
        <v>233</v>
      </c>
      <c r="B35" s="32">
        <v>1030224001</v>
      </c>
      <c r="C35" s="32" t="s">
        <v>235</v>
      </c>
      <c r="D35" s="33" t="s">
        <v>239</v>
      </c>
      <c r="E35" s="25" t="s">
        <v>96</v>
      </c>
      <c r="F35" s="34"/>
      <c r="G35" s="24">
        <v>23.2</v>
      </c>
      <c r="H35" s="82"/>
      <c r="I35" s="82"/>
      <c r="J35" s="82"/>
      <c r="K35" s="82"/>
      <c r="L35" s="82"/>
      <c r="M35" s="82"/>
      <c r="N35" s="83"/>
      <c r="O35" s="111"/>
      <c r="P35" s="110">
        <f t="shared" si="2"/>
        <v>0</v>
      </c>
    </row>
    <row r="36" spans="1:16" ht="54" customHeight="1" hidden="1" outlineLevel="6">
      <c r="A36" s="31" t="s">
        <v>233</v>
      </c>
      <c r="B36" s="32">
        <v>1030225001</v>
      </c>
      <c r="C36" s="32" t="s">
        <v>235</v>
      </c>
      <c r="D36" s="33" t="s">
        <v>239</v>
      </c>
      <c r="E36" s="25" t="s">
        <v>97</v>
      </c>
      <c r="F36" s="34"/>
      <c r="G36" s="24">
        <v>1795.8</v>
      </c>
      <c r="H36" s="82"/>
      <c r="I36" s="82"/>
      <c r="J36" s="82"/>
      <c r="K36" s="82"/>
      <c r="L36" s="82"/>
      <c r="M36" s="82"/>
      <c r="N36" s="83"/>
      <c r="O36" s="111"/>
      <c r="P36" s="110">
        <f t="shared" si="2"/>
        <v>0</v>
      </c>
    </row>
    <row r="37" spans="1:16" ht="54" customHeight="1" hidden="1" outlineLevel="6">
      <c r="A37" s="31" t="s">
        <v>233</v>
      </c>
      <c r="B37" s="32">
        <v>1030226001</v>
      </c>
      <c r="C37" s="32" t="s">
        <v>235</v>
      </c>
      <c r="D37" s="33" t="s">
        <v>239</v>
      </c>
      <c r="E37" s="25" t="s">
        <v>98</v>
      </c>
      <c r="F37" s="34"/>
      <c r="G37" s="24">
        <v>92.9</v>
      </c>
      <c r="H37" s="82"/>
      <c r="I37" s="82"/>
      <c r="J37" s="82"/>
      <c r="K37" s="82"/>
      <c r="L37" s="82"/>
      <c r="M37" s="82"/>
      <c r="N37" s="83"/>
      <c r="O37" s="111"/>
      <c r="P37" s="110">
        <f t="shared" si="2"/>
        <v>0</v>
      </c>
    </row>
    <row r="38" spans="1:16" ht="42" customHeight="1" outlineLevel="6">
      <c r="A38" s="31">
        <v>100</v>
      </c>
      <c r="B38" s="32">
        <v>1030200001</v>
      </c>
      <c r="C38" s="32" t="s">
        <v>235</v>
      </c>
      <c r="D38" s="33" t="s">
        <v>239</v>
      </c>
      <c r="E38" s="25" t="s">
        <v>104</v>
      </c>
      <c r="F38" s="34"/>
      <c r="G38" s="24">
        <v>3318</v>
      </c>
      <c r="H38" s="82"/>
      <c r="I38" s="82"/>
      <c r="J38" s="82"/>
      <c r="K38" s="82"/>
      <c r="L38" s="82"/>
      <c r="M38" s="82"/>
      <c r="N38" s="83"/>
      <c r="O38" s="116">
        <v>1849.545</v>
      </c>
      <c r="P38" s="110">
        <f t="shared" si="2"/>
        <v>55.74276672694395</v>
      </c>
    </row>
    <row r="39" spans="1:16" ht="22.5" customHeight="1" outlineLevel="1">
      <c r="A39" s="26" t="s">
        <v>233</v>
      </c>
      <c r="B39" s="27" t="s">
        <v>243</v>
      </c>
      <c r="C39" s="27" t="s">
        <v>235</v>
      </c>
      <c r="D39" s="28" t="s">
        <v>233</v>
      </c>
      <c r="E39" s="29" t="s">
        <v>311</v>
      </c>
      <c r="F39" s="30"/>
      <c r="G39" s="81">
        <f>G40+G54+G58+G62</f>
        <v>43344.200000000004</v>
      </c>
      <c r="H39" s="81">
        <f aca="true" t="shared" si="5" ref="H39:O39">H40+H54+H58+H62</f>
        <v>0</v>
      </c>
      <c r="I39" s="81">
        <f t="shared" si="5"/>
        <v>0</v>
      </c>
      <c r="J39" s="81">
        <f t="shared" si="5"/>
        <v>0</v>
      </c>
      <c r="K39" s="81">
        <f t="shared" si="5"/>
        <v>0</v>
      </c>
      <c r="L39" s="81">
        <f t="shared" si="5"/>
        <v>0</v>
      </c>
      <c r="M39" s="81">
        <f t="shared" si="5"/>
        <v>0</v>
      </c>
      <c r="N39" s="81">
        <f t="shared" si="5"/>
        <v>0</v>
      </c>
      <c r="O39" s="81">
        <f t="shared" si="5"/>
        <v>21586.858</v>
      </c>
      <c r="P39" s="109">
        <f t="shared" si="2"/>
        <v>49.80333700933458</v>
      </c>
    </row>
    <row r="40" spans="1:16" ht="39" customHeight="1" outlineLevel="2">
      <c r="A40" s="31" t="s">
        <v>233</v>
      </c>
      <c r="B40" s="32" t="s">
        <v>244</v>
      </c>
      <c r="C40" s="32" t="s">
        <v>235</v>
      </c>
      <c r="D40" s="33" t="s">
        <v>239</v>
      </c>
      <c r="E40" s="25" t="s">
        <v>312</v>
      </c>
      <c r="F40" s="35"/>
      <c r="G40" s="24">
        <f>G41</f>
        <v>25026.7</v>
      </c>
      <c r="H40" s="24">
        <f aca="true" t="shared" si="6" ref="H40:O40">H41</f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4">
        <f t="shared" si="6"/>
        <v>12525.786</v>
      </c>
      <c r="P40" s="110">
        <f t="shared" si="2"/>
        <v>50.04969093008667</v>
      </c>
    </row>
    <row r="41" spans="1:16" ht="39.75" customHeight="1" outlineLevel="2">
      <c r="A41" s="31">
        <v>182</v>
      </c>
      <c r="B41" s="32" t="s">
        <v>244</v>
      </c>
      <c r="C41" s="32" t="s">
        <v>235</v>
      </c>
      <c r="D41" s="33" t="s">
        <v>239</v>
      </c>
      <c r="E41" s="25" t="s">
        <v>312</v>
      </c>
      <c r="F41" s="35"/>
      <c r="G41" s="24">
        <v>25026.7</v>
      </c>
      <c r="H41" s="82"/>
      <c r="I41" s="82"/>
      <c r="J41" s="82"/>
      <c r="K41" s="82"/>
      <c r="L41" s="82"/>
      <c r="M41" s="82"/>
      <c r="N41" s="83"/>
      <c r="O41" s="116">
        <v>12525.786</v>
      </c>
      <c r="P41" s="110">
        <f t="shared" si="2"/>
        <v>50.04969093008667</v>
      </c>
    </row>
    <row r="42" spans="1:16" ht="56.25" hidden="1" outlineLevel="5">
      <c r="A42" s="31" t="s">
        <v>233</v>
      </c>
      <c r="B42" s="32" t="s">
        <v>245</v>
      </c>
      <c r="C42" s="32" t="s">
        <v>235</v>
      </c>
      <c r="D42" s="33" t="s">
        <v>239</v>
      </c>
      <c r="E42" s="25" t="s">
        <v>313</v>
      </c>
      <c r="F42" s="35"/>
      <c r="G42" s="24"/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3">
        <v>0</v>
      </c>
      <c r="O42" s="111"/>
      <c r="P42" s="110" t="e">
        <f t="shared" si="2"/>
        <v>#DIV/0!</v>
      </c>
    </row>
    <row r="43" spans="1:16" ht="56.25" hidden="1" outlineLevel="6">
      <c r="A43" s="31" t="s">
        <v>238</v>
      </c>
      <c r="B43" s="32" t="s">
        <v>245</v>
      </c>
      <c r="C43" s="32" t="s">
        <v>235</v>
      </c>
      <c r="D43" s="33" t="s">
        <v>239</v>
      </c>
      <c r="E43" s="25" t="s">
        <v>313</v>
      </c>
      <c r="F43" s="35"/>
      <c r="G43" s="24"/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3">
        <v>0</v>
      </c>
      <c r="O43" s="111"/>
      <c r="P43" s="110" t="e">
        <f t="shared" si="2"/>
        <v>#DIV/0!</v>
      </c>
    </row>
    <row r="44" spans="1:16" ht="56.25" hidden="1" outlineLevel="6">
      <c r="A44" s="31" t="s">
        <v>233</v>
      </c>
      <c r="B44" s="32" t="s">
        <v>3</v>
      </c>
      <c r="C44" s="32" t="s">
        <v>235</v>
      </c>
      <c r="D44" s="33" t="s">
        <v>239</v>
      </c>
      <c r="E44" s="25" t="s">
        <v>313</v>
      </c>
      <c r="F44" s="35"/>
      <c r="G44" s="24"/>
      <c r="H44" s="82"/>
      <c r="I44" s="82"/>
      <c r="J44" s="82"/>
      <c r="K44" s="82"/>
      <c r="L44" s="82"/>
      <c r="M44" s="82"/>
      <c r="N44" s="83"/>
      <c r="O44" s="111"/>
      <c r="P44" s="110" t="e">
        <f t="shared" si="2"/>
        <v>#DIV/0!</v>
      </c>
    </row>
    <row r="45" spans="1:16" ht="56.25" hidden="1" outlineLevel="6">
      <c r="A45" s="31" t="s">
        <v>238</v>
      </c>
      <c r="B45" s="32" t="s">
        <v>3</v>
      </c>
      <c r="C45" s="32" t="s">
        <v>235</v>
      </c>
      <c r="D45" s="33" t="s">
        <v>239</v>
      </c>
      <c r="E45" s="25" t="s">
        <v>313</v>
      </c>
      <c r="F45" s="35"/>
      <c r="G45" s="24"/>
      <c r="H45" s="82"/>
      <c r="I45" s="82"/>
      <c r="J45" s="82"/>
      <c r="K45" s="82"/>
      <c r="L45" s="82"/>
      <c r="M45" s="82"/>
      <c r="N45" s="83"/>
      <c r="O45" s="111"/>
      <c r="P45" s="110" t="e">
        <f t="shared" si="2"/>
        <v>#DIV/0!</v>
      </c>
    </row>
    <row r="46" spans="1:16" ht="56.25" hidden="1" outlineLevel="5">
      <c r="A46" s="31" t="s">
        <v>233</v>
      </c>
      <c r="B46" s="32" t="s">
        <v>246</v>
      </c>
      <c r="C46" s="32" t="s">
        <v>235</v>
      </c>
      <c r="D46" s="33" t="s">
        <v>239</v>
      </c>
      <c r="E46" s="25" t="s">
        <v>314</v>
      </c>
      <c r="F46" s="35"/>
      <c r="G46" s="24"/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3">
        <v>0</v>
      </c>
      <c r="O46" s="111"/>
      <c r="P46" s="110" t="e">
        <f t="shared" si="2"/>
        <v>#DIV/0!</v>
      </c>
    </row>
    <row r="47" spans="1:16" ht="56.25" hidden="1" outlineLevel="6">
      <c r="A47" s="31" t="s">
        <v>238</v>
      </c>
      <c r="B47" s="32" t="s">
        <v>246</v>
      </c>
      <c r="C47" s="32" t="s">
        <v>235</v>
      </c>
      <c r="D47" s="33" t="s">
        <v>239</v>
      </c>
      <c r="E47" s="25" t="s">
        <v>314</v>
      </c>
      <c r="F47" s="35"/>
      <c r="G47" s="24"/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3">
        <v>0</v>
      </c>
      <c r="O47" s="111"/>
      <c r="P47" s="110" t="e">
        <f t="shared" si="2"/>
        <v>#DIV/0!</v>
      </c>
    </row>
    <row r="48" spans="1:16" ht="56.25" hidden="1" outlineLevel="6">
      <c r="A48" s="31" t="s">
        <v>233</v>
      </c>
      <c r="B48" s="32" t="s">
        <v>4</v>
      </c>
      <c r="C48" s="32" t="s">
        <v>235</v>
      </c>
      <c r="D48" s="33" t="s">
        <v>239</v>
      </c>
      <c r="E48" s="25" t="s">
        <v>314</v>
      </c>
      <c r="F48" s="35"/>
      <c r="G48" s="24"/>
      <c r="H48" s="82"/>
      <c r="I48" s="82"/>
      <c r="J48" s="82"/>
      <c r="K48" s="82"/>
      <c r="L48" s="82"/>
      <c r="M48" s="82"/>
      <c r="N48" s="83"/>
      <c r="O48" s="111"/>
      <c r="P48" s="110" t="e">
        <f t="shared" si="2"/>
        <v>#DIV/0!</v>
      </c>
    </row>
    <row r="49" spans="1:16" ht="56.25" hidden="1" outlineLevel="6">
      <c r="A49" s="31" t="s">
        <v>238</v>
      </c>
      <c r="B49" s="32" t="s">
        <v>4</v>
      </c>
      <c r="C49" s="32" t="s">
        <v>235</v>
      </c>
      <c r="D49" s="33" t="s">
        <v>239</v>
      </c>
      <c r="E49" s="25" t="s">
        <v>314</v>
      </c>
      <c r="F49" s="35"/>
      <c r="G49" s="24"/>
      <c r="H49" s="82"/>
      <c r="I49" s="82"/>
      <c r="J49" s="82"/>
      <c r="K49" s="82"/>
      <c r="L49" s="82"/>
      <c r="M49" s="82"/>
      <c r="N49" s="83"/>
      <c r="O49" s="111"/>
      <c r="P49" s="110" t="e">
        <f t="shared" si="2"/>
        <v>#DIV/0!</v>
      </c>
    </row>
    <row r="50" spans="1:16" s="4" customFormat="1" ht="56.25" hidden="1" outlineLevel="5">
      <c r="A50" s="31" t="s">
        <v>233</v>
      </c>
      <c r="B50" s="32" t="s">
        <v>247</v>
      </c>
      <c r="C50" s="32" t="s">
        <v>235</v>
      </c>
      <c r="D50" s="33" t="s">
        <v>239</v>
      </c>
      <c r="E50" s="25" t="s">
        <v>10</v>
      </c>
      <c r="F50" s="35"/>
      <c r="G50" s="24"/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3">
        <v>0</v>
      </c>
      <c r="O50" s="111"/>
      <c r="P50" s="110" t="e">
        <f t="shared" si="2"/>
        <v>#DIV/0!</v>
      </c>
    </row>
    <row r="51" spans="1:16" s="4" customFormat="1" ht="56.25" hidden="1" outlineLevel="6">
      <c r="A51" s="31" t="s">
        <v>238</v>
      </c>
      <c r="B51" s="32" t="s">
        <v>247</v>
      </c>
      <c r="C51" s="32" t="s">
        <v>235</v>
      </c>
      <c r="D51" s="33" t="s">
        <v>239</v>
      </c>
      <c r="E51" s="25" t="s">
        <v>10</v>
      </c>
      <c r="F51" s="35"/>
      <c r="G51" s="24"/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3">
        <v>0</v>
      </c>
      <c r="O51" s="111"/>
      <c r="P51" s="110" t="e">
        <f t="shared" si="2"/>
        <v>#DIV/0!</v>
      </c>
    </row>
    <row r="52" spans="1:16" s="4" customFormat="1" ht="56.25" hidden="1" outlineLevel="6">
      <c r="A52" s="31" t="s">
        <v>233</v>
      </c>
      <c r="B52" s="32" t="s">
        <v>5</v>
      </c>
      <c r="C52" s="32" t="s">
        <v>235</v>
      </c>
      <c r="D52" s="33" t="s">
        <v>239</v>
      </c>
      <c r="E52" s="25" t="s">
        <v>10</v>
      </c>
      <c r="F52" s="35"/>
      <c r="G52" s="24"/>
      <c r="H52" s="82"/>
      <c r="I52" s="82"/>
      <c r="J52" s="82"/>
      <c r="K52" s="82"/>
      <c r="L52" s="82"/>
      <c r="M52" s="82"/>
      <c r="N52" s="83"/>
      <c r="O52" s="111"/>
      <c r="P52" s="110" t="e">
        <f t="shared" si="2"/>
        <v>#DIV/0!</v>
      </c>
    </row>
    <row r="53" spans="1:16" ht="56.25" hidden="1" outlineLevel="6">
      <c r="A53" s="31" t="s">
        <v>238</v>
      </c>
      <c r="B53" s="32" t="s">
        <v>5</v>
      </c>
      <c r="C53" s="32" t="s">
        <v>235</v>
      </c>
      <c r="D53" s="33" t="s">
        <v>239</v>
      </c>
      <c r="E53" s="25" t="s">
        <v>10</v>
      </c>
      <c r="F53" s="35"/>
      <c r="G53" s="24"/>
      <c r="H53" s="82"/>
      <c r="I53" s="82"/>
      <c r="J53" s="82"/>
      <c r="K53" s="82"/>
      <c r="L53" s="82"/>
      <c r="M53" s="82"/>
      <c r="N53" s="83"/>
      <c r="O53" s="111"/>
      <c r="P53" s="110" t="e">
        <f t="shared" si="2"/>
        <v>#DIV/0!</v>
      </c>
    </row>
    <row r="54" spans="1:16" ht="37.5" outlineLevel="5" collapsed="1">
      <c r="A54" s="31" t="s">
        <v>233</v>
      </c>
      <c r="B54" s="32" t="s">
        <v>248</v>
      </c>
      <c r="C54" s="32" t="s">
        <v>235</v>
      </c>
      <c r="D54" s="33" t="s">
        <v>239</v>
      </c>
      <c r="E54" s="25" t="s">
        <v>315</v>
      </c>
      <c r="F54" s="35"/>
      <c r="G54" s="24">
        <f>G55</f>
        <v>17930.1</v>
      </c>
      <c r="H54" s="24">
        <f aca="true" t="shared" si="7" ref="H54:O54">H55</f>
        <v>0</v>
      </c>
      <c r="I54" s="24">
        <f t="shared" si="7"/>
        <v>0</v>
      </c>
      <c r="J54" s="24">
        <f t="shared" si="7"/>
        <v>0</v>
      </c>
      <c r="K54" s="24">
        <f t="shared" si="7"/>
        <v>0</v>
      </c>
      <c r="L54" s="24">
        <f t="shared" si="7"/>
        <v>0</v>
      </c>
      <c r="M54" s="24">
        <f t="shared" si="7"/>
        <v>0</v>
      </c>
      <c r="N54" s="24">
        <f t="shared" si="7"/>
        <v>0</v>
      </c>
      <c r="O54" s="24">
        <f t="shared" si="7"/>
        <v>8713.43</v>
      </c>
      <c r="P54" s="110">
        <f t="shared" si="2"/>
        <v>48.5966614798579</v>
      </c>
    </row>
    <row r="55" spans="1:16" ht="39.75" customHeight="1" outlineLevel="6">
      <c r="A55" s="31" t="s">
        <v>238</v>
      </c>
      <c r="B55" s="32" t="s">
        <v>248</v>
      </c>
      <c r="C55" s="32" t="s">
        <v>235</v>
      </c>
      <c r="D55" s="33" t="s">
        <v>239</v>
      </c>
      <c r="E55" s="25" t="s">
        <v>315</v>
      </c>
      <c r="F55" s="35"/>
      <c r="G55" s="24">
        <v>17930.1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3">
        <v>0</v>
      </c>
      <c r="O55" s="116">
        <v>8713.43</v>
      </c>
      <c r="P55" s="110">
        <f t="shared" si="2"/>
        <v>48.5966614798579</v>
      </c>
    </row>
    <row r="56" spans="1:16" ht="37.5" hidden="1" outlineLevel="6">
      <c r="A56" s="31" t="s">
        <v>233</v>
      </c>
      <c r="B56" s="32" t="s">
        <v>6</v>
      </c>
      <c r="C56" s="32" t="s">
        <v>235</v>
      </c>
      <c r="D56" s="33" t="s">
        <v>239</v>
      </c>
      <c r="E56" s="25" t="s">
        <v>315</v>
      </c>
      <c r="F56" s="35"/>
      <c r="G56" s="24"/>
      <c r="H56" s="82"/>
      <c r="I56" s="82"/>
      <c r="J56" s="82"/>
      <c r="K56" s="82"/>
      <c r="L56" s="82"/>
      <c r="M56" s="82"/>
      <c r="N56" s="83"/>
      <c r="O56" s="111"/>
      <c r="P56" s="110" t="e">
        <f t="shared" si="2"/>
        <v>#DIV/0!</v>
      </c>
    </row>
    <row r="57" spans="1:16" ht="37.5" hidden="1" outlineLevel="6">
      <c r="A57" s="31" t="s">
        <v>238</v>
      </c>
      <c r="B57" s="32" t="s">
        <v>6</v>
      </c>
      <c r="C57" s="32" t="s">
        <v>235</v>
      </c>
      <c r="D57" s="33" t="s">
        <v>239</v>
      </c>
      <c r="E57" s="25" t="s">
        <v>315</v>
      </c>
      <c r="F57" s="35"/>
      <c r="G57" s="24"/>
      <c r="H57" s="82"/>
      <c r="I57" s="82"/>
      <c r="J57" s="82"/>
      <c r="K57" s="82"/>
      <c r="L57" s="82"/>
      <c r="M57" s="82"/>
      <c r="N57" s="83"/>
      <c r="O57" s="111"/>
      <c r="P57" s="110" t="e">
        <f t="shared" si="2"/>
        <v>#DIV/0!</v>
      </c>
    </row>
    <row r="58" spans="1:16" ht="18.75" outlineLevel="5" collapsed="1">
      <c r="A58" s="31" t="s">
        <v>233</v>
      </c>
      <c r="B58" s="32" t="s">
        <v>249</v>
      </c>
      <c r="C58" s="32" t="s">
        <v>235</v>
      </c>
      <c r="D58" s="33" t="s">
        <v>239</v>
      </c>
      <c r="E58" s="25" t="s">
        <v>316</v>
      </c>
      <c r="F58" s="35"/>
      <c r="G58" s="24">
        <f>G59</f>
        <v>22</v>
      </c>
      <c r="H58" s="24">
        <f aca="true" t="shared" si="8" ref="H58:O58">H59</f>
        <v>0</v>
      </c>
      <c r="I58" s="24">
        <f t="shared" si="8"/>
        <v>0</v>
      </c>
      <c r="J58" s="24">
        <f t="shared" si="8"/>
        <v>0</v>
      </c>
      <c r="K58" s="24">
        <f t="shared" si="8"/>
        <v>0</v>
      </c>
      <c r="L58" s="24">
        <f t="shared" si="8"/>
        <v>0</v>
      </c>
      <c r="M58" s="24">
        <f t="shared" si="8"/>
        <v>0</v>
      </c>
      <c r="N58" s="24">
        <f t="shared" si="8"/>
        <v>0</v>
      </c>
      <c r="O58" s="24">
        <f t="shared" si="8"/>
        <v>18.417</v>
      </c>
      <c r="P58" s="110">
        <f t="shared" si="2"/>
        <v>83.71363636363637</v>
      </c>
    </row>
    <row r="59" spans="1:16" ht="18.75" outlineLevel="6">
      <c r="A59" s="31" t="s">
        <v>238</v>
      </c>
      <c r="B59" s="32" t="s">
        <v>249</v>
      </c>
      <c r="C59" s="32" t="s">
        <v>235</v>
      </c>
      <c r="D59" s="33" t="s">
        <v>239</v>
      </c>
      <c r="E59" s="25" t="s">
        <v>316</v>
      </c>
      <c r="F59" s="35"/>
      <c r="G59" s="24">
        <v>22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3">
        <v>0</v>
      </c>
      <c r="O59" s="113">
        <v>18.417</v>
      </c>
      <c r="P59" s="110">
        <f t="shared" si="2"/>
        <v>83.71363636363637</v>
      </c>
    </row>
    <row r="60" spans="1:16" ht="0.75" customHeight="1" hidden="1" outlineLevel="6">
      <c r="A60" s="31" t="s">
        <v>233</v>
      </c>
      <c r="B60" s="32" t="s">
        <v>7</v>
      </c>
      <c r="C60" s="32" t="s">
        <v>235</v>
      </c>
      <c r="D60" s="33" t="s">
        <v>239</v>
      </c>
      <c r="E60" s="25" t="s">
        <v>316</v>
      </c>
      <c r="F60" s="35"/>
      <c r="G60" s="24">
        <f>G61</f>
        <v>11.9</v>
      </c>
      <c r="H60" s="82"/>
      <c r="I60" s="82"/>
      <c r="J60" s="82"/>
      <c r="K60" s="82"/>
      <c r="L60" s="82"/>
      <c r="M60" s="82"/>
      <c r="N60" s="83"/>
      <c r="O60" s="111"/>
      <c r="P60" s="110">
        <f t="shared" si="2"/>
        <v>0</v>
      </c>
    </row>
    <row r="61" spans="1:16" ht="18.75" hidden="1" outlineLevel="6">
      <c r="A61" s="31" t="s">
        <v>238</v>
      </c>
      <c r="B61" s="32" t="s">
        <v>7</v>
      </c>
      <c r="C61" s="32" t="s">
        <v>235</v>
      </c>
      <c r="D61" s="33" t="s">
        <v>239</v>
      </c>
      <c r="E61" s="25" t="s">
        <v>316</v>
      </c>
      <c r="F61" s="35"/>
      <c r="G61" s="24">
        <v>11.9</v>
      </c>
      <c r="H61" s="82"/>
      <c r="I61" s="82"/>
      <c r="J61" s="82"/>
      <c r="K61" s="82"/>
      <c r="L61" s="82"/>
      <c r="M61" s="82"/>
      <c r="N61" s="83"/>
      <c r="O61" s="111"/>
      <c r="P61" s="110">
        <f t="shared" si="2"/>
        <v>0</v>
      </c>
    </row>
    <row r="62" spans="1:16" ht="37.5" outlineLevel="6">
      <c r="A62" s="31" t="s">
        <v>233</v>
      </c>
      <c r="B62" s="32">
        <v>1050400002</v>
      </c>
      <c r="C62" s="32" t="s">
        <v>235</v>
      </c>
      <c r="D62" s="33" t="s">
        <v>239</v>
      </c>
      <c r="E62" s="25" t="s">
        <v>142</v>
      </c>
      <c r="F62" s="35"/>
      <c r="G62" s="24">
        <f>G63</f>
        <v>365.4</v>
      </c>
      <c r="H62" s="24">
        <f aca="true" t="shared" si="9" ref="H62:O62">H63</f>
        <v>0</v>
      </c>
      <c r="I62" s="24">
        <f t="shared" si="9"/>
        <v>0</v>
      </c>
      <c r="J62" s="24">
        <f t="shared" si="9"/>
        <v>0</v>
      </c>
      <c r="K62" s="24">
        <f t="shared" si="9"/>
        <v>0</v>
      </c>
      <c r="L62" s="24">
        <f t="shared" si="9"/>
        <v>0</v>
      </c>
      <c r="M62" s="24">
        <f t="shared" si="9"/>
        <v>0</v>
      </c>
      <c r="N62" s="24">
        <f t="shared" si="9"/>
        <v>0</v>
      </c>
      <c r="O62" s="24">
        <f t="shared" si="9"/>
        <v>329.225</v>
      </c>
      <c r="P62" s="110">
        <f t="shared" si="2"/>
        <v>90.09989053092504</v>
      </c>
    </row>
    <row r="63" spans="1:16" ht="37.5" outlineLevel="6">
      <c r="A63" s="31" t="s">
        <v>238</v>
      </c>
      <c r="B63" s="32">
        <v>1050400002</v>
      </c>
      <c r="C63" s="32" t="s">
        <v>235</v>
      </c>
      <c r="D63" s="33" t="s">
        <v>239</v>
      </c>
      <c r="E63" s="25" t="s">
        <v>142</v>
      </c>
      <c r="F63" s="35"/>
      <c r="G63" s="24">
        <v>365.4</v>
      </c>
      <c r="H63" s="82"/>
      <c r="I63" s="82"/>
      <c r="J63" s="82"/>
      <c r="K63" s="82"/>
      <c r="L63" s="82"/>
      <c r="M63" s="82"/>
      <c r="N63" s="83"/>
      <c r="O63" s="113">
        <v>329.225</v>
      </c>
      <c r="P63" s="110">
        <f t="shared" si="2"/>
        <v>90.09989053092504</v>
      </c>
    </row>
    <row r="64" spans="1:16" ht="23.25" customHeight="1" outlineLevel="1">
      <c r="A64" s="26" t="s">
        <v>233</v>
      </c>
      <c r="B64" s="27" t="s">
        <v>250</v>
      </c>
      <c r="C64" s="27" t="s">
        <v>235</v>
      </c>
      <c r="D64" s="28" t="s">
        <v>233</v>
      </c>
      <c r="E64" s="29" t="s">
        <v>317</v>
      </c>
      <c r="F64" s="30"/>
      <c r="G64" s="81">
        <f>G65</f>
        <v>9756.7</v>
      </c>
      <c r="H64" s="81">
        <f aca="true" t="shared" si="10" ref="H64:N65">H65</f>
        <v>0</v>
      </c>
      <c r="I64" s="81">
        <f t="shared" si="10"/>
        <v>0</v>
      </c>
      <c r="J64" s="81">
        <f t="shared" si="10"/>
        <v>0</v>
      </c>
      <c r="K64" s="81">
        <f t="shared" si="10"/>
        <v>0</v>
      </c>
      <c r="L64" s="81">
        <f t="shared" si="10"/>
        <v>0</v>
      </c>
      <c r="M64" s="81">
        <f t="shared" si="10"/>
        <v>0</v>
      </c>
      <c r="N64" s="81">
        <f t="shared" si="10"/>
        <v>0</v>
      </c>
      <c r="O64" s="81">
        <f>O65</f>
        <v>4871.21</v>
      </c>
      <c r="P64" s="109">
        <f t="shared" si="2"/>
        <v>49.9268195188947</v>
      </c>
    </row>
    <row r="65" spans="1:20" ht="21.75" customHeight="1" outlineLevel="1">
      <c r="A65" s="31" t="s">
        <v>233</v>
      </c>
      <c r="B65" s="32" t="s">
        <v>323</v>
      </c>
      <c r="C65" s="32" t="s">
        <v>235</v>
      </c>
      <c r="D65" s="33" t="s">
        <v>239</v>
      </c>
      <c r="E65" s="25" t="s">
        <v>324</v>
      </c>
      <c r="F65" s="34"/>
      <c r="G65" s="24">
        <f>G67</f>
        <v>9756.7</v>
      </c>
      <c r="H65" s="24">
        <f t="shared" si="10"/>
        <v>0</v>
      </c>
      <c r="I65" s="24">
        <f t="shared" si="10"/>
        <v>0</v>
      </c>
      <c r="J65" s="24">
        <f t="shared" si="10"/>
        <v>0</v>
      </c>
      <c r="K65" s="24">
        <f t="shared" si="10"/>
        <v>0</v>
      </c>
      <c r="L65" s="24">
        <f t="shared" si="10"/>
        <v>0</v>
      </c>
      <c r="M65" s="24">
        <f t="shared" si="10"/>
        <v>0</v>
      </c>
      <c r="N65" s="24">
        <f t="shared" si="10"/>
        <v>0</v>
      </c>
      <c r="O65" s="24">
        <f>O67</f>
        <v>4871.21</v>
      </c>
      <c r="P65" s="110">
        <f t="shared" si="2"/>
        <v>49.9268195188947</v>
      </c>
      <c r="T65" s="1"/>
    </row>
    <row r="66" spans="1:20" ht="20.25" customHeight="1" hidden="1" outlineLevel="1">
      <c r="A66" s="31" t="s">
        <v>238</v>
      </c>
      <c r="B66" s="32" t="s">
        <v>323</v>
      </c>
      <c r="C66" s="32" t="s">
        <v>235</v>
      </c>
      <c r="D66" s="33" t="s">
        <v>239</v>
      </c>
      <c r="E66" s="25" t="s">
        <v>324</v>
      </c>
      <c r="F66" s="34"/>
      <c r="G66" s="24"/>
      <c r="H66" s="84"/>
      <c r="I66" s="85"/>
      <c r="J66" s="86"/>
      <c r="K66" s="87"/>
      <c r="L66" s="87"/>
      <c r="M66" s="87"/>
      <c r="N66" s="88"/>
      <c r="O66" s="112"/>
      <c r="P66" s="110" t="e">
        <f t="shared" si="2"/>
        <v>#DIV/0!</v>
      </c>
      <c r="T66" s="1"/>
    </row>
    <row r="67" spans="1:16" ht="40.5" customHeight="1" outlineLevel="5">
      <c r="A67" s="31" t="s">
        <v>233</v>
      </c>
      <c r="B67" s="32" t="s">
        <v>251</v>
      </c>
      <c r="C67" s="32" t="s">
        <v>235</v>
      </c>
      <c r="D67" s="33" t="s">
        <v>239</v>
      </c>
      <c r="E67" s="25" t="s">
        <v>318</v>
      </c>
      <c r="F67" s="35"/>
      <c r="G67" s="24">
        <f>G68</f>
        <v>9756.7</v>
      </c>
      <c r="H67" s="24">
        <f aca="true" t="shared" si="11" ref="H67:O67">H68</f>
        <v>0</v>
      </c>
      <c r="I67" s="24">
        <f t="shared" si="11"/>
        <v>0</v>
      </c>
      <c r="J67" s="24">
        <f t="shared" si="11"/>
        <v>0</v>
      </c>
      <c r="K67" s="24">
        <f t="shared" si="11"/>
        <v>0</v>
      </c>
      <c r="L67" s="24">
        <f t="shared" si="11"/>
        <v>0</v>
      </c>
      <c r="M67" s="24">
        <f t="shared" si="11"/>
        <v>0</v>
      </c>
      <c r="N67" s="24">
        <f t="shared" si="11"/>
        <v>0</v>
      </c>
      <c r="O67" s="24">
        <f t="shared" si="11"/>
        <v>4871.21</v>
      </c>
      <c r="P67" s="110">
        <f t="shared" si="2"/>
        <v>49.9268195188947</v>
      </c>
    </row>
    <row r="68" spans="1:16" ht="39.75" customHeight="1" outlineLevel="6">
      <c r="A68" s="31" t="s">
        <v>238</v>
      </c>
      <c r="B68" s="32" t="s">
        <v>251</v>
      </c>
      <c r="C68" s="32" t="s">
        <v>235</v>
      </c>
      <c r="D68" s="33" t="s">
        <v>239</v>
      </c>
      <c r="E68" s="25" t="s">
        <v>318</v>
      </c>
      <c r="F68" s="125"/>
      <c r="G68" s="24">
        <v>9756.7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  <c r="N68" s="127">
        <v>0</v>
      </c>
      <c r="O68" s="116">
        <v>4871.21</v>
      </c>
      <c r="P68" s="110">
        <f t="shared" si="2"/>
        <v>49.9268195188947</v>
      </c>
    </row>
    <row r="69" spans="1:16" ht="25.5" customHeight="1" outlineLevel="1">
      <c r="A69" s="26" t="s">
        <v>233</v>
      </c>
      <c r="B69" s="27" t="s">
        <v>252</v>
      </c>
      <c r="C69" s="27" t="s">
        <v>235</v>
      </c>
      <c r="D69" s="28" t="s">
        <v>233</v>
      </c>
      <c r="E69" s="29" t="s">
        <v>319</v>
      </c>
      <c r="F69" s="35"/>
      <c r="G69" s="81">
        <f>G70+G83</f>
        <v>2822.7</v>
      </c>
      <c r="H69" s="81">
        <f aca="true" t="shared" si="12" ref="H69:O69">H70+H83</f>
        <v>15</v>
      </c>
      <c r="I69" s="81">
        <f t="shared" si="12"/>
        <v>15</v>
      </c>
      <c r="J69" s="81">
        <f t="shared" si="12"/>
        <v>15</v>
      </c>
      <c r="K69" s="81">
        <f t="shared" si="12"/>
        <v>15</v>
      </c>
      <c r="L69" s="81">
        <f t="shared" si="12"/>
        <v>15</v>
      </c>
      <c r="M69" s="81">
        <f t="shared" si="12"/>
        <v>15</v>
      </c>
      <c r="N69" s="81">
        <f t="shared" si="12"/>
        <v>15</v>
      </c>
      <c r="O69" s="81">
        <f t="shared" si="12"/>
        <v>1641.178</v>
      </c>
      <c r="P69" s="109">
        <f t="shared" si="2"/>
        <v>58.14213341835832</v>
      </c>
    </row>
    <row r="70" spans="1:20" ht="57.75" customHeight="1" outlineLevel="1">
      <c r="A70" s="31" t="s">
        <v>233</v>
      </c>
      <c r="B70" s="32" t="s">
        <v>325</v>
      </c>
      <c r="C70" s="32" t="s">
        <v>235</v>
      </c>
      <c r="D70" s="33" t="s">
        <v>239</v>
      </c>
      <c r="E70" s="25" t="s">
        <v>326</v>
      </c>
      <c r="F70" s="34"/>
      <c r="G70" s="24">
        <f>G71</f>
        <v>2807.7</v>
      </c>
      <c r="H70" s="24">
        <f aca="true" t="shared" si="13" ref="H70:O70">H71</f>
        <v>0</v>
      </c>
      <c r="I70" s="24">
        <f t="shared" si="13"/>
        <v>0</v>
      </c>
      <c r="J70" s="24">
        <f t="shared" si="13"/>
        <v>0</v>
      </c>
      <c r="K70" s="24">
        <f t="shared" si="13"/>
        <v>0</v>
      </c>
      <c r="L70" s="24">
        <f t="shared" si="13"/>
        <v>0</v>
      </c>
      <c r="M70" s="24">
        <f t="shared" si="13"/>
        <v>0</v>
      </c>
      <c r="N70" s="24">
        <f t="shared" si="13"/>
        <v>0</v>
      </c>
      <c r="O70" s="24">
        <f t="shared" si="13"/>
        <v>1636.178</v>
      </c>
      <c r="P70" s="110">
        <f t="shared" si="2"/>
        <v>58.27467322007338</v>
      </c>
      <c r="T70" s="1"/>
    </row>
    <row r="71" spans="1:20" ht="60.75" customHeight="1" outlineLevel="1">
      <c r="A71" s="31">
        <v>182</v>
      </c>
      <c r="B71" s="32" t="s">
        <v>325</v>
      </c>
      <c r="C71" s="32" t="s">
        <v>235</v>
      </c>
      <c r="D71" s="33" t="s">
        <v>239</v>
      </c>
      <c r="E71" s="25" t="s">
        <v>326</v>
      </c>
      <c r="F71" s="34"/>
      <c r="G71" s="24">
        <v>2807.7</v>
      </c>
      <c r="H71" s="84"/>
      <c r="I71" s="85"/>
      <c r="J71" s="86"/>
      <c r="K71" s="87"/>
      <c r="L71" s="87"/>
      <c r="M71" s="87"/>
      <c r="N71" s="88"/>
      <c r="O71" s="24">
        <v>1636.178</v>
      </c>
      <c r="P71" s="110">
        <f t="shared" si="2"/>
        <v>58.27467322007338</v>
      </c>
      <c r="T71" s="1"/>
    </row>
    <row r="72" spans="1:16" ht="14.25" customHeight="1" hidden="1" outlineLevel="5">
      <c r="A72" s="31" t="s">
        <v>233</v>
      </c>
      <c r="B72" s="32" t="s">
        <v>253</v>
      </c>
      <c r="C72" s="32" t="s">
        <v>235</v>
      </c>
      <c r="D72" s="33" t="s">
        <v>239</v>
      </c>
      <c r="E72" s="25" t="s">
        <v>320</v>
      </c>
      <c r="F72" s="35"/>
      <c r="G72" s="24">
        <f>G73</f>
        <v>2438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3">
        <v>0</v>
      </c>
      <c r="O72" s="111"/>
      <c r="P72" s="110">
        <f t="shared" si="2"/>
        <v>0</v>
      </c>
    </row>
    <row r="73" spans="1:16" ht="29.25" customHeight="1" hidden="1" outlineLevel="6">
      <c r="A73" s="31" t="s">
        <v>238</v>
      </c>
      <c r="B73" s="32" t="s">
        <v>253</v>
      </c>
      <c r="C73" s="32" t="s">
        <v>235</v>
      </c>
      <c r="D73" s="33" t="s">
        <v>239</v>
      </c>
      <c r="E73" s="25" t="s">
        <v>320</v>
      </c>
      <c r="F73" s="35"/>
      <c r="G73" s="24">
        <v>2438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3">
        <v>0</v>
      </c>
      <c r="O73" s="111"/>
      <c r="P73" s="110">
        <f t="shared" si="2"/>
        <v>0</v>
      </c>
    </row>
    <row r="74" spans="1:16" ht="0.75" customHeight="1" hidden="1" outlineLevel="1" collapsed="1">
      <c r="A74" s="26" t="s">
        <v>233</v>
      </c>
      <c r="B74" s="27" t="s">
        <v>255</v>
      </c>
      <c r="C74" s="27" t="s">
        <v>235</v>
      </c>
      <c r="D74" s="28" t="s">
        <v>233</v>
      </c>
      <c r="E74" s="29" t="s">
        <v>147</v>
      </c>
      <c r="F74" s="30"/>
      <c r="G74" s="81">
        <f>G75+G79</f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3">
        <v>0</v>
      </c>
      <c r="O74" s="111"/>
      <c r="P74" s="110" t="e">
        <f t="shared" si="2"/>
        <v>#DIV/0!</v>
      </c>
    </row>
    <row r="75" spans="1:16" ht="30" customHeight="1" hidden="1" outlineLevel="2">
      <c r="A75" s="31" t="s">
        <v>233</v>
      </c>
      <c r="B75" s="32" t="s">
        <v>256</v>
      </c>
      <c r="C75" s="32" t="s">
        <v>235</v>
      </c>
      <c r="D75" s="33" t="s">
        <v>239</v>
      </c>
      <c r="E75" s="25" t="s">
        <v>148</v>
      </c>
      <c r="F75" s="35"/>
      <c r="G75" s="24">
        <f>G77</f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3">
        <v>0</v>
      </c>
      <c r="O75" s="111"/>
      <c r="P75" s="110" t="e">
        <f t="shared" si="2"/>
        <v>#DIV/0!</v>
      </c>
    </row>
    <row r="76" spans="1:16" ht="38.25" customHeight="1" hidden="1" outlineLevel="2">
      <c r="A76" s="31">
        <v>182</v>
      </c>
      <c r="B76" s="32" t="s">
        <v>256</v>
      </c>
      <c r="C76" s="32" t="s">
        <v>235</v>
      </c>
      <c r="D76" s="33" t="s">
        <v>239</v>
      </c>
      <c r="E76" s="25" t="s">
        <v>148</v>
      </c>
      <c r="F76" s="35"/>
      <c r="G76" s="24"/>
      <c r="H76" s="82"/>
      <c r="I76" s="82"/>
      <c r="J76" s="82"/>
      <c r="K76" s="82"/>
      <c r="L76" s="82"/>
      <c r="M76" s="82"/>
      <c r="N76" s="83"/>
      <c r="O76" s="111"/>
      <c r="P76" s="110" t="e">
        <f t="shared" si="2"/>
        <v>#DIV/0!</v>
      </c>
    </row>
    <row r="77" spans="1:16" ht="22.5" customHeight="1" hidden="1" outlineLevel="5">
      <c r="A77" s="31" t="s">
        <v>233</v>
      </c>
      <c r="B77" s="32" t="s">
        <v>257</v>
      </c>
      <c r="C77" s="32" t="s">
        <v>235</v>
      </c>
      <c r="D77" s="33" t="s">
        <v>239</v>
      </c>
      <c r="E77" s="25" t="s">
        <v>149</v>
      </c>
      <c r="F77" s="35"/>
      <c r="G77" s="24"/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3">
        <v>0</v>
      </c>
      <c r="O77" s="111"/>
      <c r="P77" s="110" t="e">
        <f t="shared" si="2"/>
        <v>#DIV/0!</v>
      </c>
    </row>
    <row r="78" spans="1:16" ht="22.5" customHeight="1" hidden="1" outlineLevel="6">
      <c r="A78" s="31" t="s">
        <v>238</v>
      </c>
      <c r="B78" s="32" t="s">
        <v>257</v>
      </c>
      <c r="C78" s="32" t="s">
        <v>235</v>
      </c>
      <c r="D78" s="33" t="s">
        <v>239</v>
      </c>
      <c r="E78" s="25" t="s">
        <v>149</v>
      </c>
      <c r="F78" s="35"/>
      <c r="G78" s="24"/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3">
        <v>0</v>
      </c>
      <c r="O78" s="111"/>
      <c r="P78" s="110" t="e">
        <f t="shared" si="2"/>
        <v>#DIV/0!</v>
      </c>
    </row>
    <row r="79" spans="1:16" ht="30.75" customHeight="1" hidden="1" outlineLevel="6">
      <c r="A79" s="31" t="s">
        <v>233</v>
      </c>
      <c r="B79" s="32">
        <v>1090600002</v>
      </c>
      <c r="C79" s="32" t="s">
        <v>235</v>
      </c>
      <c r="D79" s="33" t="s">
        <v>239</v>
      </c>
      <c r="E79" s="25" t="s">
        <v>42</v>
      </c>
      <c r="F79" s="35"/>
      <c r="G79" s="24"/>
      <c r="H79" s="82"/>
      <c r="I79" s="82"/>
      <c r="J79" s="82"/>
      <c r="K79" s="82"/>
      <c r="L79" s="82"/>
      <c r="M79" s="82"/>
      <c r="N79" s="83"/>
      <c r="O79" s="111"/>
      <c r="P79" s="110" t="e">
        <f t="shared" si="2"/>
        <v>#DIV/0!</v>
      </c>
    </row>
    <row r="80" spans="1:16" ht="27.75" customHeight="1" hidden="1" outlineLevel="6">
      <c r="A80" s="26">
        <v>182</v>
      </c>
      <c r="B80" s="27">
        <v>1090600002</v>
      </c>
      <c r="C80" s="27" t="s">
        <v>235</v>
      </c>
      <c r="D80" s="28" t="s">
        <v>239</v>
      </c>
      <c r="E80" s="29" t="s">
        <v>150</v>
      </c>
      <c r="F80" s="30"/>
      <c r="G80" s="81">
        <f>G82</f>
        <v>6</v>
      </c>
      <c r="H80" s="82"/>
      <c r="I80" s="82"/>
      <c r="J80" s="82"/>
      <c r="K80" s="82"/>
      <c r="L80" s="82"/>
      <c r="M80" s="82"/>
      <c r="N80" s="83"/>
      <c r="O80" s="111"/>
      <c r="P80" s="110">
        <f>O80/G80*100</f>
        <v>0</v>
      </c>
    </row>
    <row r="81" spans="1:16" ht="18" customHeight="1" hidden="1" outlineLevel="5">
      <c r="A81" s="31" t="s">
        <v>233</v>
      </c>
      <c r="B81" s="32" t="s">
        <v>258</v>
      </c>
      <c r="C81" s="32" t="s">
        <v>235</v>
      </c>
      <c r="D81" s="33" t="s">
        <v>239</v>
      </c>
      <c r="E81" s="25" t="s">
        <v>150</v>
      </c>
      <c r="F81" s="35"/>
      <c r="G81" s="24">
        <f>G82</f>
        <v>6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3">
        <v>0</v>
      </c>
      <c r="O81" s="111"/>
      <c r="P81" s="110">
        <f>O81/G81*100</f>
        <v>0</v>
      </c>
    </row>
    <row r="82" spans="1:16" ht="33" customHeight="1" hidden="1" outlineLevel="6">
      <c r="A82" s="31" t="s">
        <v>238</v>
      </c>
      <c r="B82" s="32" t="s">
        <v>258</v>
      </c>
      <c r="C82" s="32" t="s">
        <v>235</v>
      </c>
      <c r="D82" s="33" t="s">
        <v>239</v>
      </c>
      <c r="E82" s="25" t="s">
        <v>150</v>
      </c>
      <c r="F82" s="35"/>
      <c r="G82" s="24">
        <v>6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3">
        <v>0</v>
      </c>
      <c r="O82" s="111"/>
      <c r="P82" s="110">
        <f>O82/G82*100</f>
        <v>0</v>
      </c>
    </row>
    <row r="83" spans="1:16" ht="54" customHeight="1" outlineLevel="6">
      <c r="A83" s="31" t="s">
        <v>233</v>
      </c>
      <c r="B83" s="64">
        <v>1080700001</v>
      </c>
      <c r="C83" s="64" t="s">
        <v>235</v>
      </c>
      <c r="D83" s="65" t="s">
        <v>239</v>
      </c>
      <c r="E83" s="66" t="s">
        <v>143</v>
      </c>
      <c r="F83" s="67"/>
      <c r="G83" s="24">
        <f>G84</f>
        <v>15</v>
      </c>
      <c r="H83" s="24">
        <f aca="true" t="shared" si="14" ref="H83:O83">H84</f>
        <v>15</v>
      </c>
      <c r="I83" s="24">
        <f t="shared" si="14"/>
        <v>15</v>
      </c>
      <c r="J83" s="24">
        <f t="shared" si="14"/>
        <v>15</v>
      </c>
      <c r="K83" s="24">
        <f t="shared" si="14"/>
        <v>15</v>
      </c>
      <c r="L83" s="24">
        <f t="shared" si="14"/>
        <v>15</v>
      </c>
      <c r="M83" s="24">
        <f t="shared" si="14"/>
        <v>15</v>
      </c>
      <c r="N83" s="24">
        <f t="shared" si="14"/>
        <v>15</v>
      </c>
      <c r="O83" s="24">
        <f t="shared" si="14"/>
        <v>5</v>
      </c>
      <c r="P83" s="110">
        <f>O83/G83*100</f>
        <v>33.33333333333333</v>
      </c>
    </row>
    <row r="84" spans="1:16" ht="68.25" customHeight="1" outlineLevel="6">
      <c r="A84" s="31">
        <v>919</v>
      </c>
      <c r="B84" s="64">
        <v>1080700001</v>
      </c>
      <c r="C84" s="64" t="s">
        <v>235</v>
      </c>
      <c r="D84" s="65" t="s">
        <v>239</v>
      </c>
      <c r="E84" s="66" t="s">
        <v>143</v>
      </c>
      <c r="F84" s="67"/>
      <c r="G84" s="24">
        <v>15</v>
      </c>
      <c r="H84" s="24">
        <v>15</v>
      </c>
      <c r="I84" s="24">
        <v>15</v>
      </c>
      <c r="J84" s="24">
        <v>15</v>
      </c>
      <c r="K84" s="24">
        <v>15</v>
      </c>
      <c r="L84" s="24">
        <v>15</v>
      </c>
      <c r="M84" s="24">
        <v>15</v>
      </c>
      <c r="N84" s="24">
        <v>15</v>
      </c>
      <c r="O84" s="24">
        <v>5</v>
      </c>
      <c r="P84" s="110">
        <f>O84/G84*100</f>
        <v>33.33333333333333</v>
      </c>
    </row>
    <row r="85" spans="1:16" ht="55.5" customHeight="1" outlineLevel="1">
      <c r="A85" s="26" t="s">
        <v>233</v>
      </c>
      <c r="B85" s="27" t="s">
        <v>259</v>
      </c>
      <c r="C85" s="63" t="s">
        <v>235</v>
      </c>
      <c r="D85" s="28" t="s">
        <v>233</v>
      </c>
      <c r="E85" s="29" t="s">
        <v>151</v>
      </c>
      <c r="F85" s="30"/>
      <c r="G85" s="81">
        <f>G106+G92+G94+G104</f>
        <v>11012.6</v>
      </c>
      <c r="H85" s="81">
        <f aca="true" t="shared" si="15" ref="H85:O85">H106+H90+H94+H104</f>
        <v>0</v>
      </c>
      <c r="I85" s="81">
        <f t="shared" si="15"/>
        <v>0</v>
      </c>
      <c r="J85" s="81">
        <f t="shared" si="15"/>
        <v>0</v>
      </c>
      <c r="K85" s="81">
        <f t="shared" si="15"/>
        <v>0</v>
      </c>
      <c r="L85" s="81">
        <f t="shared" si="15"/>
        <v>0</v>
      </c>
      <c r="M85" s="81">
        <f t="shared" si="15"/>
        <v>0</v>
      </c>
      <c r="N85" s="81">
        <f t="shared" si="15"/>
        <v>0</v>
      </c>
      <c r="O85" s="81">
        <f t="shared" si="15"/>
        <v>3597.2369999999996</v>
      </c>
      <c r="P85" s="109">
        <f aca="true" t="shared" si="16" ref="P85:P152">O85/G85*100</f>
        <v>32.66473857218095</v>
      </c>
    </row>
    <row r="86" spans="1:16" ht="111" customHeight="1" hidden="1" outlineLevel="2">
      <c r="A86" s="31" t="s">
        <v>233</v>
      </c>
      <c r="B86" s="32" t="s">
        <v>260</v>
      </c>
      <c r="C86" s="32" t="s">
        <v>235</v>
      </c>
      <c r="D86" s="33" t="s">
        <v>262</v>
      </c>
      <c r="E86" s="25" t="s">
        <v>152</v>
      </c>
      <c r="F86" s="35"/>
      <c r="G86" s="24"/>
      <c r="H86" s="24">
        <f aca="true" t="shared" si="17" ref="H86:N86">H87</f>
        <v>0</v>
      </c>
      <c r="I86" s="24">
        <f t="shared" si="17"/>
        <v>0</v>
      </c>
      <c r="J86" s="24">
        <f t="shared" si="17"/>
        <v>0</v>
      </c>
      <c r="K86" s="24">
        <f t="shared" si="17"/>
        <v>0</v>
      </c>
      <c r="L86" s="24">
        <f t="shared" si="17"/>
        <v>0</v>
      </c>
      <c r="M86" s="24">
        <f t="shared" si="17"/>
        <v>0</v>
      </c>
      <c r="N86" s="24">
        <f t="shared" si="17"/>
        <v>0</v>
      </c>
      <c r="O86" s="24">
        <f>O88</f>
        <v>0</v>
      </c>
      <c r="P86" s="110"/>
    </row>
    <row r="87" spans="1:16" ht="33" customHeight="1" hidden="1" outlineLevel="2">
      <c r="A87" s="31">
        <v>919</v>
      </c>
      <c r="B87" s="32" t="s">
        <v>260</v>
      </c>
      <c r="C87" s="32" t="s">
        <v>235</v>
      </c>
      <c r="D87" s="33" t="s">
        <v>262</v>
      </c>
      <c r="E87" s="25" t="s">
        <v>152</v>
      </c>
      <c r="F87" s="35"/>
      <c r="G87" s="24"/>
      <c r="H87" s="82"/>
      <c r="I87" s="82"/>
      <c r="J87" s="82"/>
      <c r="K87" s="82"/>
      <c r="L87" s="82"/>
      <c r="M87" s="82"/>
      <c r="N87" s="83"/>
      <c r="O87" s="111"/>
      <c r="P87" s="110"/>
    </row>
    <row r="88" spans="1:16" ht="73.5" customHeight="1" hidden="1" outlineLevel="5">
      <c r="A88" s="31" t="s">
        <v>233</v>
      </c>
      <c r="B88" s="32" t="s">
        <v>261</v>
      </c>
      <c r="C88" s="32" t="s">
        <v>235</v>
      </c>
      <c r="D88" s="33" t="s">
        <v>262</v>
      </c>
      <c r="E88" s="25" t="s">
        <v>153</v>
      </c>
      <c r="F88" s="35"/>
      <c r="G88" s="24"/>
      <c r="H88" s="24">
        <f aca="true" t="shared" si="18" ref="H88:O88">H89</f>
        <v>0</v>
      </c>
      <c r="I88" s="24">
        <f t="shared" si="18"/>
        <v>0</v>
      </c>
      <c r="J88" s="24">
        <f t="shared" si="18"/>
        <v>0</v>
      </c>
      <c r="K88" s="24">
        <f t="shared" si="18"/>
        <v>0</v>
      </c>
      <c r="L88" s="24">
        <f t="shared" si="18"/>
        <v>0</v>
      </c>
      <c r="M88" s="24">
        <f t="shared" si="18"/>
        <v>0</v>
      </c>
      <c r="N88" s="24">
        <f t="shared" si="18"/>
        <v>0</v>
      </c>
      <c r="O88" s="24">
        <f t="shared" si="18"/>
        <v>0</v>
      </c>
      <c r="P88" s="110"/>
    </row>
    <row r="89" spans="1:16" ht="86.25" customHeight="1" hidden="1" outlineLevel="6">
      <c r="A89" s="31" t="s">
        <v>254</v>
      </c>
      <c r="B89" s="32" t="s">
        <v>261</v>
      </c>
      <c r="C89" s="32" t="s">
        <v>235</v>
      </c>
      <c r="D89" s="33" t="s">
        <v>262</v>
      </c>
      <c r="E89" s="25" t="s">
        <v>153</v>
      </c>
      <c r="F89" s="35"/>
      <c r="G89" s="24"/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3">
        <v>0</v>
      </c>
      <c r="O89" s="24"/>
      <c r="P89" s="110"/>
    </row>
    <row r="90" spans="1:16" ht="42.75" customHeight="1" hidden="1" outlineLevel="2" collapsed="1">
      <c r="A90" s="31" t="s">
        <v>233</v>
      </c>
      <c r="B90" s="32" t="s">
        <v>263</v>
      </c>
      <c r="C90" s="32" t="s">
        <v>235</v>
      </c>
      <c r="D90" s="33" t="s">
        <v>262</v>
      </c>
      <c r="E90" s="25" t="s">
        <v>154</v>
      </c>
      <c r="F90" s="35"/>
      <c r="G90" s="24">
        <f>G91</f>
        <v>0</v>
      </c>
      <c r="H90" s="24">
        <f aca="true" t="shared" si="19" ref="H90:N90">H91</f>
        <v>0</v>
      </c>
      <c r="I90" s="24">
        <f t="shared" si="19"/>
        <v>0</v>
      </c>
      <c r="J90" s="24">
        <f t="shared" si="19"/>
        <v>0</v>
      </c>
      <c r="K90" s="24">
        <f t="shared" si="19"/>
        <v>0</v>
      </c>
      <c r="L90" s="24">
        <f t="shared" si="19"/>
        <v>0</v>
      </c>
      <c r="M90" s="24">
        <f t="shared" si="19"/>
        <v>0</v>
      </c>
      <c r="N90" s="24">
        <f t="shared" si="19"/>
        <v>0</v>
      </c>
      <c r="O90" s="24"/>
      <c r="P90" s="110"/>
    </row>
    <row r="91" spans="1:16" ht="39.75" customHeight="1" hidden="1" outlineLevel="2">
      <c r="A91" s="31">
        <v>912</v>
      </c>
      <c r="B91" s="32" t="s">
        <v>263</v>
      </c>
      <c r="C91" s="32" t="s">
        <v>235</v>
      </c>
      <c r="D91" s="33" t="s">
        <v>262</v>
      </c>
      <c r="E91" s="25" t="s">
        <v>154</v>
      </c>
      <c r="F91" s="35"/>
      <c r="G91" s="24"/>
      <c r="H91" s="82"/>
      <c r="I91" s="82"/>
      <c r="J91" s="82"/>
      <c r="K91" s="82"/>
      <c r="L91" s="82"/>
      <c r="M91" s="82"/>
      <c r="N91" s="83"/>
      <c r="O91" s="111"/>
      <c r="P91" s="110"/>
    </row>
    <row r="92" spans="1:16" ht="59.25" customHeight="1" outlineLevel="5">
      <c r="A92" s="31" t="s">
        <v>233</v>
      </c>
      <c r="B92" s="32" t="s">
        <v>264</v>
      </c>
      <c r="C92" s="32" t="s">
        <v>235</v>
      </c>
      <c r="D92" s="33" t="s">
        <v>262</v>
      </c>
      <c r="E92" s="25" t="s">
        <v>155</v>
      </c>
      <c r="F92" s="35"/>
      <c r="G92" s="24">
        <f>G93</f>
        <v>0.2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3">
        <v>0</v>
      </c>
      <c r="O92" s="111"/>
      <c r="P92" s="110"/>
    </row>
    <row r="93" spans="1:16" ht="69" customHeight="1" outlineLevel="6">
      <c r="A93" s="31" t="s">
        <v>265</v>
      </c>
      <c r="B93" s="32" t="s">
        <v>264</v>
      </c>
      <c r="C93" s="32" t="s">
        <v>235</v>
      </c>
      <c r="D93" s="33" t="s">
        <v>262</v>
      </c>
      <c r="E93" s="25" t="s">
        <v>156</v>
      </c>
      <c r="F93" s="35"/>
      <c r="G93" s="24">
        <v>0.2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3">
        <v>0</v>
      </c>
      <c r="O93" s="111"/>
      <c r="P93" s="110"/>
    </row>
    <row r="94" spans="1:16" ht="135.75" customHeight="1" outlineLevel="2">
      <c r="A94" s="31" t="s">
        <v>233</v>
      </c>
      <c r="B94" s="32" t="s">
        <v>266</v>
      </c>
      <c r="C94" s="32" t="s">
        <v>235</v>
      </c>
      <c r="D94" s="33" t="s">
        <v>262</v>
      </c>
      <c r="E94" s="25" t="s">
        <v>336</v>
      </c>
      <c r="F94" s="35"/>
      <c r="G94" s="24">
        <f>G95</f>
        <v>11012.4</v>
      </c>
      <c r="H94" s="24">
        <f aca="true" t="shared" si="20" ref="H94:O94">H95</f>
        <v>0</v>
      </c>
      <c r="I94" s="24">
        <f t="shared" si="20"/>
        <v>0</v>
      </c>
      <c r="J94" s="24">
        <f t="shared" si="20"/>
        <v>0</v>
      </c>
      <c r="K94" s="24">
        <f t="shared" si="20"/>
        <v>0</v>
      </c>
      <c r="L94" s="24">
        <f t="shared" si="20"/>
        <v>0</v>
      </c>
      <c r="M94" s="24">
        <f t="shared" si="20"/>
        <v>0</v>
      </c>
      <c r="N94" s="24">
        <f t="shared" si="20"/>
        <v>0</v>
      </c>
      <c r="O94" s="24">
        <f t="shared" si="20"/>
        <v>3573.776</v>
      </c>
      <c r="P94" s="110">
        <f t="shared" si="16"/>
        <v>32.45229014565399</v>
      </c>
    </row>
    <row r="95" spans="1:16" ht="131.25" customHeight="1" outlineLevel="2">
      <c r="A95" s="31">
        <v>919</v>
      </c>
      <c r="B95" s="32" t="s">
        <v>266</v>
      </c>
      <c r="C95" s="32" t="s">
        <v>235</v>
      </c>
      <c r="D95" s="33" t="s">
        <v>262</v>
      </c>
      <c r="E95" s="25" t="s">
        <v>336</v>
      </c>
      <c r="F95" s="35"/>
      <c r="G95" s="24">
        <v>11012.4</v>
      </c>
      <c r="H95" s="82"/>
      <c r="I95" s="82"/>
      <c r="J95" s="82"/>
      <c r="K95" s="82"/>
      <c r="L95" s="82"/>
      <c r="M95" s="82"/>
      <c r="N95" s="83"/>
      <c r="O95" s="116">
        <v>3573.776</v>
      </c>
      <c r="P95" s="110">
        <f t="shared" si="16"/>
        <v>32.45229014565399</v>
      </c>
    </row>
    <row r="96" spans="1:16" ht="65.25" customHeight="1" hidden="1" outlineLevel="3">
      <c r="A96" s="36" t="s">
        <v>233</v>
      </c>
      <c r="B96" s="37" t="s">
        <v>267</v>
      </c>
      <c r="C96" s="37" t="s">
        <v>235</v>
      </c>
      <c r="D96" s="38" t="s">
        <v>262</v>
      </c>
      <c r="E96" s="39" t="s">
        <v>157</v>
      </c>
      <c r="F96" s="40"/>
      <c r="G96" s="24">
        <f>G97</f>
        <v>3772.7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3">
        <v>0</v>
      </c>
      <c r="O96" s="111"/>
      <c r="P96" s="110">
        <f t="shared" si="16"/>
        <v>0</v>
      </c>
    </row>
    <row r="97" spans="1:16" ht="112.5" hidden="1" outlineLevel="5">
      <c r="A97" s="36" t="s">
        <v>233</v>
      </c>
      <c r="B97" s="37" t="s">
        <v>268</v>
      </c>
      <c r="C97" s="37" t="s">
        <v>235</v>
      </c>
      <c r="D97" s="38" t="s">
        <v>262</v>
      </c>
      <c r="E97" s="39" t="s">
        <v>158</v>
      </c>
      <c r="F97" s="40"/>
      <c r="G97" s="24">
        <f>G98</f>
        <v>3772.7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3">
        <v>0</v>
      </c>
      <c r="O97" s="111"/>
      <c r="P97" s="110">
        <f t="shared" si="16"/>
        <v>0</v>
      </c>
    </row>
    <row r="98" spans="1:16" ht="112.5" hidden="1" outlineLevel="6">
      <c r="A98" s="36" t="s">
        <v>254</v>
      </c>
      <c r="B98" s="37" t="s">
        <v>268</v>
      </c>
      <c r="C98" s="37" t="s">
        <v>235</v>
      </c>
      <c r="D98" s="38" t="s">
        <v>262</v>
      </c>
      <c r="E98" s="39" t="s">
        <v>158</v>
      </c>
      <c r="F98" s="40"/>
      <c r="G98" s="24">
        <v>3772.7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3">
        <v>0</v>
      </c>
      <c r="O98" s="111"/>
      <c r="P98" s="110">
        <f t="shared" si="16"/>
        <v>0</v>
      </c>
    </row>
    <row r="99" spans="1:16" ht="63.75" customHeight="1" hidden="1" outlineLevel="6">
      <c r="A99" s="41" t="s">
        <v>233</v>
      </c>
      <c r="B99" s="42">
        <v>1110502000</v>
      </c>
      <c r="C99" s="42" t="s">
        <v>235</v>
      </c>
      <c r="D99" s="43" t="s">
        <v>262</v>
      </c>
      <c r="E99" s="44" t="s">
        <v>38</v>
      </c>
      <c r="F99" s="45"/>
      <c r="G99" s="24">
        <f>G100</f>
        <v>13</v>
      </c>
      <c r="H99" s="82"/>
      <c r="I99" s="82"/>
      <c r="J99" s="82"/>
      <c r="K99" s="82"/>
      <c r="L99" s="82"/>
      <c r="M99" s="82"/>
      <c r="N99" s="83"/>
      <c r="O99" s="111"/>
      <c r="P99" s="110">
        <f t="shared" si="16"/>
        <v>0</v>
      </c>
    </row>
    <row r="100" spans="1:16" ht="112.5" hidden="1" outlineLevel="6">
      <c r="A100" s="41" t="s">
        <v>254</v>
      </c>
      <c r="B100" s="42">
        <v>1110502505</v>
      </c>
      <c r="C100" s="42" t="s">
        <v>235</v>
      </c>
      <c r="D100" s="43" t="s">
        <v>262</v>
      </c>
      <c r="E100" s="44" t="s">
        <v>39</v>
      </c>
      <c r="F100" s="45"/>
      <c r="G100" s="24">
        <v>13</v>
      </c>
      <c r="H100" s="82"/>
      <c r="I100" s="82"/>
      <c r="J100" s="82"/>
      <c r="K100" s="82"/>
      <c r="L100" s="82"/>
      <c r="M100" s="82"/>
      <c r="N100" s="83"/>
      <c r="O100" s="111"/>
      <c r="P100" s="110">
        <f t="shared" si="16"/>
        <v>0</v>
      </c>
    </row>
    <row r="101" spans="1:16" ht="63.75" customHeight="1" hidden="1" outlineLevel="3">
      <c r="A101" s="36" t="s">
        <v>233</v>
      </c>
      <c r="B101" s="37" t="s">
        <v>269</v>
      </c>
      <c r="C101" s="37" t="s">
        <v>235</v>
      </c>
      <c r="D101" s="38" t="s">
        <v>262</v>
      </c>
      <c r="E101" s="39" t="s">
        <v>0</v>
      </c>
      <c r="F101" s="40"/>
      <c r="G101" s="24">
        <f>G102</f>
        <v>4198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3">
        <v>0</v>
      </c>
      <c r="O101" s="111"/>
      <c r="P101" s="110">
        <f t="shared" si="16"/>
        <v>0</v>
      </c>
    </row>
    <row r="102" spans="1:16" ht="66" customHeight="1" hidden="1" outlineLevel="5">
      <c r="A102" s="31" t="s">
        <v>233</v>
      </c>
      <c r="B102" s="32" t="s">
        <v>270</v>
      </c>
      <c r="C102" s="32" t="s">
        <v>235</v>
      </c>
      <c r="D102" s="33" t="s">
        <v>262</v>
      </c>
      <c r="E102" s="25" t="s">
        <v>1</v>
      </c>
      <c r="F102" s="35"/>
      <c r="G102" s="24">
        <f>G103</f>
        <v>4198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3">
        <v>0</v>
      </c>
      <c r="O102" s="111"/>
      <c r="P102" s="110">
        <f t="shared" si="16"/>
        <v>0</v>
      </c>
    </row>
    <row r="103" spans="1:16" ht="65.25" customHeight="1" hidden="1" outlineLevel="6">
      <c r="A103" s="36" t="s">
        <v>254</v>
      </c>
      <c r="B103" s="37" t="s">
        <v>270</v>
      </c>
      <c r="C103" s="37" t="s">
        <v>235</v>
      </c>
      <c r="D103" s="38" t="s">
        <v>262</v>
      </c>
      <c r="E103" s="39" t="s">
        <v>1</v>
      </c>
      <c r="F103" s="40"/>
      <c r="G103" s="24">
        <v>4198</v>
      </c>
      <c r="H103" s="82">
        <v>0</v>
      </c>
      <c r="I103" s="82">
        <v>0</v>
      </c>
      <c r="J103" s="82">
        <v>0</v>
      </c>
      <c r="K103" s="82">
        <v>0</v>
      </c>
      <c r="L103" s="82">
        <v>0</v>
      </c>
      <c r="M103" s="82">
        <v>0</v>
      </c>
      <c r="N103" s="83">
        <v>0</v>
      </c>
      <c r="O103" s="111"/>
      <c r="P103" s="110">
        <f t="shared" si="16"/>
        <v>0</v>
      </c>
    </row>
    <row r="104" spans="1:16" ht="41.25" customHeight="1" hidden="1" outlineLevel="2" collapsed="1">
      <c r="A104" s="31" t="s">
        <v>233</v>
      </c>
      <c r="B104" s="32" t="s">
        <v>271</v>
      </c>
      <c r="C104" s="32" t="s">
        <v>235</v>
      </c>
      <c r="D104" s="33" t="s">
        <v>262</v>
      </c>
      <c r="E104" s="25" t="s">
        <v>159</v>
      </c>
      <c r="F104" s="35"/>
      <c r="G104" s="24">
        <f>G105</f>
        <v>0</v>
      </c>
      <c r="H104" s="24">
        <f aca="true" t="shared" si="21" ref="H104:O104">H105</f>
        <v>0</v>
      </c>
      <c r="I104" s="24">
        <f t="shared" si="21"/>
        <v>0</v>
      </c>
      <c r="J104" s="24">
        <f t="shared" si="21"/>
        <v>0</v>
      </c>
      <c r="K104" s="24">
        <f t="shared" si="21"/>
        <v>0</v>
      </c>
      <c r="L104" s="24">
        <f t="shared" si="21"/>
        <v>0</v>
      </c>
      <c r="M104" s="24">
        <f t="shared" si="21"/>
        <v>0</v>
      </c>
      <c r="N104" s="24">
        <f t="shared" si="21"/>
        <v>0</v>
      </c>
      <c r="O104" s="24">
        <f t="shared" si="21"/>
        <v>0</v>
      </c>
      <c r="P104" s="110" t="e">
        <f t="shared" si="16"/>
        <v>#DIV/0!</v>
      </c>
    </row>
    <row r="105" spans="1:16" ht="41.25" customHeight="1" hidden="1" outlineLevel="2">
      <c r="A105" s="31">
        <v>919</v>
      </c>
      <c r="B105" s="32" t="s">
        <v>271</v>
      </c>
      <c r="C105" s="32" t="s">
        <v>235</v>
      </c>
      <c r="D105" s="33" t="s">
        <v>262</v>
      </c>
      <c r="E105" s="25" t="s">
        <v>159</v>
      </c>
      <c r="F105" s="35"/>
      <c r="G105" s="24"/>
      <c r="H105" s="82"/>
      <c r="I105" s="82"/>
      <c r="J105" s="82"/>
      <c r="K105" s="82"/>
      <c r="L105" s="82"/>
      <c r="M105" s="82"/>
      <c r="N105" s="83"/>
      <c r="O105" s="113"/>
      <c r="P105" s="110" t="e">
        <f>O105/G105*100</f>
        <v>#DIV/0!</v>
      </c>
    </row>
    <row r="106" spans="1:16" ht="118.5" customHeight="1" outlineLevel="2">
      <c r="A106" s="46" t="s">
        <v>233</v>
      </c>
      <c r="B106" s="32">
        <v>1110900000</v>
      </c>
      <c r="C106" s="32" t="s">
        <v>235</v>
      </c>
      <c r="D106" s="33" t="s">
        <v>262</v>
      </c>
      <c r="E106" s="121" t="s">
        <v>136</v>
      </c>
      <c r="F106" s="35"/>
      <c r="G106" s="24"/>
      <c r="H106" s="24">
        <f aca="true" t="shared" si="22" ref="H106:O106">H107</f>
        <v>0</v>
      </c>
      <c r="I106" s="24">
        <f t="shared" si="22"/>
        <v>0</v>
      </c>
      <c r="J106" s="24">
        <f t="shared" si="22"/>
        <v>0</v>
      </c>
      <c r="K106" s="24">
        <f t="shared" si="22"/>
        <v>0</v>
      </c>
      <c r="L106" s="24">
        <f t="shared" si="22"/>
        <v>0</v>
      </c>
      <c r="M106" s="24">
        <f t="shared" si="22"/>
        <v>0</v>
      </c>
      <c r="N106" s="24">
        <f t="shared" si="22"/>
        <v>0</v>
      </c>
      <c r="O106" s="24">
        <f t="shared" si="22"/>
        <v>23.461</v>
      </c>
      <c r="P106" s="110"/>
    </row>
    <row r="107" spans="1:16" ht="111.75" customHeight="1" outlineLevel="2">
      <c r="A107" s="31">
        <v>919</v>
      </c>
      <c r="B107" s="32">
        <v>1110900000</v>
      </c>
      <c r="C107" s="32" t="s">
        <v>235</v>
      </c>
      <c r="D107" s="33" t="s">
        <v>262</v>
      </c>
      <c r="E107" s="121" t="s">
        <v>136</v>
      </c>
      <c r="F107" s="35"/>
      <c r="G107" s="24"/>
      <c r="H107" s="82"/>
      <c r="I107" s="82"/>
      <c r="J107" s="82"/>
      <c r="K107" s="82"/>
      <c r="L107" s="82"/>
      <c r="M107" s="82"/>
      <c r="N107" s="83"/>
      <c r="O107" s="113">
        <v>23.461</v>
      </c>
      <c r="P107" s="110"/>
    </row>
    <row r="108" spans="1:16" ht="9.75" customHeight="1" hidden="1" outlineLevel="3">
      <c r="A108" s="31" t="s">
        <v>233</v>
      </c>
      <c r="B108" s="32" t="s">
        <v>272</v>
      </c>
      <c r="C108" s="32" t="s">
        <v>235</v>
      </c>
      <c r="D108" s="33" t="s">
        <v>262</v>
      </c>
      <c r="E108" s="25" t="s">
        <v>160</v>
      </c>
      <c r="F108" s="35"/>
      <c r="G108" s="24">
        <f>G109</f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3">
        <v>0</v>
      </c>
      <c r="O108" s="111"/>
      <c r="P108" s="110" t="e">
        <f t="shared" si="16"/>
        <v>#DIV/0!</v>
      </c>
    </row>
    <row r="109" spans="1:16" ht="14.25" customHeight="1" hidden="1" outlineLevel="5">
      <c r="A109" s="31" t="s">
        <v>233</v>
      </c>
      <c r="B109" s="32" t="s">
        <v>273</v>
      </c>
      <c r="C109" s="32" t="s">
        <v>235</v>
      </c>
      <c r="D109" s="33" t="s">
        <v>262</v>
      </c>
      <c r="E109" s="25" t="s">
        <v>161</v>
      </c>
      <c r="F109" s="35"/>
      <c r="G109" s="24">
        <f>G110</f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3">
        <v>0</v>
      </c>
      <c r="O109" s="111"/>
      <c r="P109" s="110" t="e">
        <f t="shared" si="16"/>
        <v>#DIV/0!</v>
      </c>
    </row>
    <row r="110" spans="1:16" ht="12.75" customHeight="1" hidden="1" outlineLevel="6">
      <c r="A110" s="31" t="s">
        <v>254</v>
      </c>
      <c r="B110" s="32" t="s">
        <v>273</v>
      </c>
      <c r="C110" s="32" t="s">
        <v>235</v>
      </c>
      <c r="D110" s="33" t="s">
        <v>262</v>
      </c>
      <c r="E110" s="25" t="s">
        <v>162</v>
      </c>
      <c r="F110" s="35"/>
      <c r="G110" s="24"/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3">
        <v>0</v>
      </c>
      <c r="O110" s="111"/>
      <c r="P110" s="110" t="e">
        <f t="shared" si="16"/>
        <v>#DIV/0!</v>
      </c>
    </row>
    <row r="111" spans="1:16" ht="18" customHeight="1" hidden="1" outlineLevel="6">
      <c r="A111" s="31" t="s">
        <v>233</v>
      </c>
      <c r="B111" s="32">
        <v>1110800000</v>
      </c>
      <c r="C111" s="32" t="s">
        <v>235</v>
      </c>
      <c r="D111" s="33" t="s">
        <v>262</v>
      </c>
      <c r="E111" s="25" t="s">
        <v>128</v>
      </c>
      <c r="F111" s="35"/>
      <c r="G111" s="24"/>
      <c r="H111" s="24">
        <f aca="true" t="shared" si="23" ref="H111:O114">H112</f>
        <v>0</v>
      </c>
      <c r="I111" s="24">
        <f t="shared" si="23"/>
        <v>0</v>
      </c>
      <c r="J111" s="24">
        <f t="shared" si="23"/>
        <v>0</v>
      </c>
      <c r="K111" s="24">
        <f t="shared" si="23"/>
        <v>0</v>
      </c>
      <c r="L111" s="24">
        <f t="shared" si="23"/>
        <v>0</v>
      </c>
      <c r="M111" s="24">
        <f t="shared" si="23"/>
        <v>0</v>
      </c>
      <c r="N111" s="24">
        <f t="shared" si="23"/>
        <v>0</v>
      </c>
      <c r="O111" s="24">
        <f t="shared" si="23"/>
        <v>0</v>
      </c>
      <c r="P111" s="110"/>
    </row>
    <row r="112" spans="1:16" ht="9.75" customHeight="1" hidden="1" outlineLevel="6">
      <c r="A112" s="31">
        <v>919</v>
      </c>
      <c r="B112" s="32">
        <v>1110805005</v>
      </c>
      <c r="C112" s="32" t="s">
        <v>235</v>
      </c>
      <c r="D112" s="33" t="s">
        <v>262</v>
      </c>
      <c r="E112" s="25" t="s">
        <v>128</v>
      </c>
      <c r="F112" s="35"/>
      <c r="G112" s="24"/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3">
        <v>0</v>
      </c>
      <c r="O112" s="113"/>
      <c r="P112" s="110"/>
    </row>
    <row r="113" spans="1:16" ht="40.5" customHeight="1" outlineLevel="1" collapsed="1">
      <c r="A113" s="26" t="s">
        <v>233</v>
      </c>
      <c r="B113" s="27" t="s">
        <v>274</v>
      </c>
      <c r="C113" s="27" t="s">
        <v>235</v>
      </c>
      <c r="D113" s="28" t="s">
        <v>233</v>
      </c>
      <c r="E113" s="29" t="s">
        <v>163</v>
      </c>
      <c r="F113" s="30"/>
      <c r="G113" s="81">
        <f>G114</f>
        <v>1418.8</v>
      </c>
      <c r="H113" s="81">
        <f t="shared" si="23"/>
        <v>0</v>
      </c>
      <c r="I113" s="81">
        <f t="shared" si="23"/>
        <v>0</v>
      </c>
      <c r="J113" s="81">
        <f t="shared" si="23"/>
        <v>0</v>
      </c>
      <c r="K113" s="81">
        <f t="shared" si="23"/>
        <v>0</v>
      </c>
      <c r="L113" s="81">
        <f t="shared" si="23"/>
        <v>0</v>
      </c>
      <c r="M113" s="81">
        <f t="shared" si="23"/>
        <v>0</v>
      </c>
      <c r="N113" s="81">
        <f t="shared" si="23"/>
        <v>0</v>
      </c>
      <c r="O113" s="81">
        <f t="shared" si="23"/>
        <v>760.719</v>
      </c>
      <c r="P113" s="109">
        <f t="shared" si="16"/>
        <v>53.61707076402594</v>
      </c>
    </row>
    <row r="114" spans="1:16" ht="39" customHeight="1" outlineLevel="5">
      <c r="A114" s="31" t="s">
        <v>233</v>
      </c>
      <c r="B114" s="32" t="s">
        <v>275</v>
      </c>
      <c r="C114" s="32" t="s">
        <v>235</v>
      </c>
      <c r="D114" s="33" t="s">
        <v>262</v>
      </c>
      <c r="E114" s="25" t="s">
        <v>164</v>
      </c>
      <c r="F114" s="35"/>
      <c r="G114" s="24">
        <f>G115</f>
        <v>1418.8</v>
      </c>
      <c r="H114" s="24">
        <f t="shared" si="23"/>
        <v>0</v>
      </c>
      <c r="I114" s="24">
        <f t="shared" si="23"/>
        <v>0</v>
      </c>
      <c r="J114" s="24">
        <f t="shared" si="23"/>
        <v>0</v>
      </c>
      <c r="K114" s="24">
        <f t="shared" si="23"/>
        <v>0</v>
      </c>
      <c r="L114" s="24">
        <f t="shared" si="23"/>
        <v>0</v>
      </c>
      <c r="M114" s="24">
        <f t="shared" si="23"/>
        <v>0</v>
      </c>
      <c r="N114" s="24">
        <f t="shared" si="23"/>
        <v>0</v>
      </c>
      <c r="O114" s="24">
        <f t="shared" si="23"/>
        <v>760.719</v>
      </c>
      <c r="P114" s="110">
        <f t="shared" si="16"/>
        <v>53.61707076402594</v>
      </c>
    </row>
    <row r="115" spans="1:16" ht="41.25" customHeight="1" outlineLevel="6">
      <c r="A115" s="46" t="s">
        <v>45</v>
      </c>
      <c r="B115" s="32" t="s">
        <v>275</v>
      </c>
      <c r="C115" s="32" t="s">
        <v>235</v>
      </c>
      <c r="D115" s="33" t="s">
        <v>262</v>
      </c>
      <c r="E115" s="25" t="s">
        <v>164</v>
      </c>
      <c r="F115" s="35"/>
      <c r="G115" s="24">
        <v>1418.8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0</v>
      </c>
      <c r="N115" s="83">
        <v>0</v>
      </c>
      <c r="O115" s="113">
        <v>760.719</v>
      </c>
      <c r="P115" s="110">
        <f t="shared" si="16"/>
        <v>53.61707076402594</v>
      </c>
    </row>
    <row r="116" spans="1:16" ht="57.75" customHeight="1" outlineLevel="1">
      <c r="A116" s="26" t="s">
        <v>233</v>
      </c>
      <c r="B116" s="63" t="s">
        <v>276</v>
      </c>
      <c r="C116" s="63" t="s">
        <v>235</v>
      </c>
      <c r="D116" s="80" t="s">
        <v>233</v>
      </c>
      <c r="E116" s="89" t="s">
        <v>43</v>
      </c>
      <c r="F116" s="79"/>
      <c r="G116" s="81">
        <f>G117+G121</f>
        <v>41012.218</v>
      </c>
      <c r="H116" s="81">
        <f aca="true" t="shared" si="24" ref="H116:O116">H117+H121</f>
        <v>21522.8</v>
      </c>
      <c r="I116" s="81">
        <f t="shared" si="24"/>
        <v>21522.8</v>
      </c>
      <c r="J116" s="81">
        <f t="shared" si="24"/>
        <v>21522.8</v>
      </c>
      <c r="K116" s="81">
        <f t="shared" si="24"/>
        <v>21522.8</v>
      </c>
      <c r="L116" s="81">
        <f t="shared" si="24"/>
        <v>21522.8</v>
      </c>
      <c r="M116" s="81">
        <f t="shared" si="24"/>
        <v>21522.8</v>
      </c>
      <c r="N116" s="81">
        <f t="shared" si="24"/>
        <v>21522.8</v>
      </c>
      <c r="O116" s="81">
        <f t="shared" si="24"/>
        <v>19931.934999999998</v>
      </c>
      <c r="P116" s="109">
        <f t="shared" si="16"/>
        <v>48.59999281189815</v>
      </c>
    </row>
    <row r="117" spans="1:16" ht="21.75" customHeight="1" outlineLevel="2">
      <c r="A117" s="31" t="s">
        <v>233</v>
      </c>
      <c r="B117" s="64">
        <v>1130100000</v>
      </c>
      <c r="C117" s="64" t="s">
        <v>235</v>
      </c>
      <c r="D117" s="65" t="s">
        <v>277</v>
      </c>
      <c r="E117" s="66" t="s">
        <v>103</v>
      </c>
      <c r="F117" s="90"/>
      <c r="G117" s="24">
        <f>G118+G119+G120</f>
        <v>40781.46</v>
      </c>
      <c r="H117" s="24">
        <f aca="true" t="shared" si="25" ref="H117:O117">H118+H119+H120</f>
        <v>20450</v>
      </c>
      <c r="I117" s="24">
        <f t="shared" si="25"/>
        <v>20450</v>
      </c>
      <c r="J117" s="24">
        <f t="shared" si="25"/>
        <v>20450</v>
      </c>
      <c r="K117" s="24">
        <f t="shared" si="25"/>
        <v>20450</v>
      </c>
      <c r="L117" s="24">
        <f t="shared" si="25"/>
        <v>20450</v>
      </c>
      <c r="M117" s="24">
        <f t="shared" si="25"/>
        <v>20450</v>
      </c>
      <c r="N117" s="24">
        <f t="shared" si="25"/>
        <v>20450</v>
      </c>
      <c r="O117" s="24">
        <f t="shared" si="25"/>
        <v>19229.013</v>
      </c>
      <c r="P117" s="110">
        <f t="shared" si="16"/>
        <v>47.151359956215394</v>
      </c>
    </row>
    <row r="118" spans="1:16" ht="0.75" customHeight="1" outlineLevel="6">
      <c r="A118" s="31">
        <v>902</v>
      </c>
      <c r="B118" s="64">
        <v>1130100000</v>
      </c>
      <c r="C118" s="64" t="s">
        <v>235</v>
      </c>
      <c r="D118" s="65" t="s">
        <v>277</v>
      </c>
      <c r="E118" s="66" t="s">
        <v>103</v>
      </c>
      <c r="F118" s="90"/>
      <c r="G118" s="24"/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3">
        <v>0</v>
      </c>
      <c r="O118" s="113"/>
      <c r="P118" s="110" t="e">
        <f t="shared" si="16"/>
        <v>#DIV/0!</v>
      </c>
    </row>
    <row r="119" spans="1:16" ht="24" customHeight="1" outlineLevel="6">
      <c r="A119" s="31">
        <v>903</v>
      </c>
      <c r="B119" s="64">
        <v>1130100000</v>
      </c>
      <c r="C119" s="64" t="s">
        <v>235</v>
      </c>
      <c r="D119" s="65" t="s">
        <v>277</v>
      </c>
      <c r="E119" s="66" t="s">
        <v>103</v>
      </c>
      <c r="F119" s="90"/>
      <c r="G119" s="24">
        <v>40781.46</v>
      </c>
      <c r="H119" s="91">
        <v>20325</v>
      </c>
      <c r="I119" s="91">
        <v>20325</v>
      </c>
      <c r="J119" s="91">
        <v>20325</v>
      </c>
      <c r="K119" s="91">
        <v>20325</v>
      </c>
      <c r="L119" s="91">
        <v>20325</v>
      </c>
      <c r="M119" s="91">
        <v>20325</v>
      </c>
      <c r="N119" s="92">
        <v>20325</v>
      </c>
      <c r="O119" s="116">
        <v>19229.013</v>
      </c>
      <c r="P119" s="110">
        <f t="shared" si="16"/>
        <v>47.151359956215394</v>
      </c>
    </row>
    <row r="120" spans="1:16" ht="15" customHeight="1" hidden="1" outlineLevel="6">
      <c r="A120" s="31">
        <v>954</v>
      </c>
      <c r="B120" s="64">
        <v>1130100000</v>
      </c>
      <c r="C120" s="64" t="s">
        <v>235</v>
      </c>
      <c r="D120" s="65" t="s">
        <v>277</v>
      </c>
      <c r="E120" s="66" t="s">
        <v>44</v>
      </c>
      <c r="F120" s="90"/>
      <c r="G120" s="24">
        <v>0</v>
      </c>
      <c r="H120" s="93">
        <v>125</v>
      </c>
      <c r="I120" s="93">
        <v>125</v>
      </c>
      <c r="J120" s="93">
        <v>125</v>
      </c>
      <c r="K120" s="93">
        <v>125</v>
      </c>
      <c r="L120" s="93">
        <v>125</v>
      </c>
      <c r="M120" s="93">
        <v>125</v>
      </c>
      <c r="N120" s="94">
        <v>125</v>
      </c>
      <c r="O120" s="111"/>
      <c r="P120" s="110" t="e">
        <f t="shared" si="16"/>
        <v>#DIV/0!</v>
      </c>
    </row>
    <row r="121" spans="1:16" ht="25.5" customHeight="1" outlineLevel="6">
      <c r="A121" s="31" t="s">
        <v>233</v>
      </c>
      <c r="B121" s="64">
        <v>1130200000</v>
      </c>
      <c r="C121" s="64" t="s">
        <v>235</v>
      </c>
      <c r="D121" s="65">
        <v>130</v>
      </c>
      <c r="E121" s="66" t="s">
        <v>47</v>
      </c>
      <c r="F121" s="90"/>
      <c r="G121" s="24">
        <f>G122+G127+G126+G124+G128</f>
        <v>230.75799999999998</v>
      </c>
      <c r="H121" s="24">
        <f aca="true" t="shared" si="26" ref="H121:N121">H122+H127+H128</f>
        <v>1072.8</v>
      </c>
      <c r="I121" s="24">
        <f t="shared" si="26"/>
        <v>1072.8</v>
      </c>
      <c r="J121" s="24">
        <f t="shared" si="26"/>
        <v>1072.8</v>
      </c>
      <c r="K121" s="24">
        <f t="shared" si="26"/>
        <v>1072.8</v>
      </c>
      <c r="L121" s="24">
        <f t="shared" si="26"/>
        <v>1072.8</v>
      </c>
      <c r="M121" s="24">
        <f t="shared" si="26"/>
        <v>1072.8</v>
      </c>
      <c r="N121" s="24">
        <f t="shared" si="26"/>
        <v>1072.8</v>
      </c>
      <c r="O121" s="24">
        <f>O123+O127+O124+O129+O125+O126+O128</f>
        <v>702.922</v>
      </c>
      <c r="P121" s="110">
        <f t="shared" si="16"/>
        <v>304.6143578987511</v>
      </c>
    </row>
    <row r="122" spans="1:16" ht="27" customHeight="1" hidden="1" outlineLevel="6">
      <c r="A122" s="31">
        <v>902</v>
      </c>
      <c r="B122" s="64">
        <v>1130200000</v>
      </c>
      <c r="C122" s="64" t="s">
        <v>235</v>
      </c>
      <c r="D122" s="65">
        <v>130</v>
      </c>
      <c r="E122" s="66" t="s">
        <v>47</v>
      </c>
      <c r="F122" s="90"/>
      <c r="G122" s="24"/>
      <c r="H122" s="93">
        <v>53.1</v>
      </c>
      <c r="I122" s="93">
        <v>53.1</v>
      </c>
      <c r="J122" s="93">
        <v>53.1</v>
      </c>
      <c r="K122" s="93">
        <v>53.1</v>
      </c>
      <c r="L122" s="93">
        <v>53.1</v>
      </c>
      <c r="M122" s="93">
        <v>53.1</v>
      </c>
      <c r="N122" s="94">
        <v>53.1</v>
      </c>
      <c r="O122" s="112"/>
      <c r="P122" s="110" t="e">
        <f t="shared" si="16"/>
        <v>#DIV/0!</v>
      </c>
    </row>
    <row r="123" spans="1:16" ht="36.75" customHeight="1" outlineLevel="6">
      <c r="A123" s="31">
        <v>902</v>
      </c>
      <c r="B123" s="64">
        <v>1130200000</v>
      </c>
      <c r="C123" s="64" t="s">
        <v>235</v>
      </c>
      <c r="D123" s="65">
        <v>130</v>
      </c>
      <c r="E123" s="66" t="s">
        <v>47</v>
      </c>
      <c r="F123" s="90"/>
      <c r="G123" s="24"/>
      <c r="H123" s="93"/>
      <c r="I123" s="93"/>
      <c r="J123" s="93"/>
      <c r="K123" s="93"/>
      <c r="L123" s="93"/>
      <c r="M123" s="93"/>
      <c r="N123" s="94"/>
      <c r="O123" s="112">
        <v>0.392</v>
      </c>
      <c r="P123" s="110"/>
    </row>
    <row r="124" spans="1:16" ht="32.25" customHeight="1" outlineLevel="6">
      <c r="A124" s="31">
        <v>903</v>
      </c>
      <c r="B124" s="64">
        <v>1130200000</v>
      </c>
      <c r="C124" s="64" t="s">
        <v>235</v>
      </c>
      <c r="D124" s="65">
        <v>130</v>
      </c>
      <c r="E124" s="66" t="s">
        <v>47</v>
      </c>
      <c r="F124" s="90"/>
      <c r="G124" s="24">
        <v>180.475</v>
      </c>
      <c r="H124" s="93">
        <v>1009.9</v>
      </c>
      <c r="I124" s="93">
        <v>1009.9</v>
      </c>
      <c r="J124" s="93">
        <v>1009.9</v>
      </c>
      <c r="K124" s="93">
        <v>1009.9</v>
      </c>
      <c r="L124" s="93">
        <v>1009.9</v>
      </c>
      <c r="M124" s="93">
        <v>1009.9</v>
      </c>
      <c r="N124" s="94">
        <v>1009.9</v>
      </c>
      <c r="O124" s="113">
        <v>458.624</v>
      </c>
      <c r="P124" s="110">
        <f t="shared" si="16"/>
        <v>254.12051530682925</v>
      </c>
    </row>
    <row r="125" spans="1:16" ht="28.5" customHeight="1" outlineLevel="6">
      <c r="A125" s="31">
        <v>912</v>
      </c>
      <c r="B125" s="32">
        <v>1130200000</v>
      </c>
      <c r="C125" s="32" t="s">
        <v>235</v>
      </c>
      <c r="D125" s="33">
        <v>130</v>
      </c>
      <c r="E125" s="25" t="s">
        <v>47</v>
      </c>
      <c r="F125" s="35"/>
      <c r="G125" s="24"/>
      <c r="H125" s="17">
        <v>9.8</v>
      </c>
      <c r="I125" s="17">
        <v>9.8</v>
      </c>
      <c r="J125" s="17">
        <v>9.8</v>
      </c>
      <c r="K125" s="17">
        <v>9.8</v>
      </c>
      <c r="L125" s="17">
        <v>9.8</v>
      </c>
      <c r="M125" s="17">
        <v>9.8</v>
      </c>
      <c r="N125" s="70">
        <v>9.8</v>
      </c>
      <c r="O125" s="112">
        <v>121.542</v>
      </c>
      <c r="P125" s="110"/>
    </row>
    <row r="126" spans="1:16" ht="33" customHeight="1" outlineLevel="6">
      <c r="A126" s="31">
        <v>919</v>
      </c>
      <c r="B126" s="32">
        <v>1130200000</v>
      </c>
      <c r="C126" s="32" t="s">
        <v>235</v>
      </c>
      <c r="D126" s="33">
        <v>130</v>
      </c>
      <c r="E126" s="25" t="s">
        <v>47</v>
      </c>
      <c r="F126" s="35"/>
      <c r="G126" s="24"/>
      <c r="H126" s="17">
        <v>9.8</v>
      </c>
      <c r="I126" s="17">
        <v>9.8</v>
      </c>
      <c r="J126" s="17">
        <v>9.8</v>
      </c>
      <c r="K126" s="17">
        <v>9.8</v>
      </c>
      <c r="L126" s="17">
        <v>9.8</v>
      </c>
      <c r="M126" s="17">
        <v>9.8</v>
      </c>
      <c r="N126" s="70">
        <v>9.8</v>
      </c>
      <c r="O126" s="112">
        <v>0.185</v>
      </c>
      <c r="P126" s="110"/>
    </row>
    <row r="127" spans="1:16" ht="28.5" customHeight="1" outlineLevel="6">
      <c r="A127" s="31">
        <v>936</v>
      </c>
      <c r="B127" s="64">
        <v>1130200000</v>
      </c>
      <c r="C127" s="64" t="s">
        <v>235</v>
      </c>
      <c r="D127" s="65">
        <v>130</v>
      </c>
      <c r="E127" s="66" t="s">
        <v>47</v>
      </c>
      <c r="F127" s="90"/>
      <c r="G127" s="24">
        <v>50.283</v>
      </c>
      <c r="H127" s="93">
        <v>1009.9</v>
      </c>
      <c r="I127" s="93">
        <v>1009.9</v>
      </c>
      <c r="J127" s="93">
        <v>1009.9</v>
      </c>
      <c r="K127" s="93">
        <v>1009.9</v>
      </c>
      <c r="L127" s="93">
        <v>1009.9</v>
      </c>
      <c r="M127" s="93">
        <v>1009.9</v>
      </c>
      <c r="N127" s="94">
        <v>1009.9</v>
      </c>
      <c r="O127" s="112">
        <v>122.179</v>
      </c>
      <c r="P127" s="110">
        <f t="shared" si="16"/>
        <v>242.9827178171549</v>
      </c>
    </row>
    <row r="128" spans="1:16" ht="0.75" customHeight="1" outlineLevel="6">
      <c r="A128" s="31">
        <v>943</v>
      </c>
      <c r="B128" s="32">
        <v>1130200000</v>
      </c>
      <c r="C128" s="32" t="s">
        <v>235</v>
      </c>
      <c r="D128" s="33">
        <v>130</v>
      </c>
      <c r="E128" s="25" t="s">
        <v>47</v>
      </c>
      <c r="F128" s="35"/>
      <c r="G128" s="24"/>
      <c r="H128" s="17">
        <v>9.8</v>
      </c>
      <c r="I128" s="17">
        <v>9.8</v>
      </c>
      <c r="J128" s="17">
        <v>9.8</v>
      </c>
      <c r="K128" s="17">
        <v>9.8</v>
      </c>
      <c r="L128" s="17">
        <v>9.8</v>
      </c>
      <c r="M128" s="17">
        <v>9.8</v>
      </c>
      <c r="N128" s="70">
        <v>9.8</v>
      </c>
      <c r="O128" s="112"/>
      <c r="P128" s="110"/>
    </row>
    <row r="129" spans="1:16" ht="14.25" customHeight="1" hidden="1" outlineLevel="6">
      <c r="A129" s="31">
        <v>954</v>
      </c>
      <c r="B129" s="32">
        <v>1130200000</v>
      </c>
      <c r="C129" s="32" t="s">
        <v>235</v>
      </c>
      <c r="D129" s="33">
        <v>130</v>
      </c>
      <c r="E129" s="25" t="s">
        <v>47</v>
      </c>
      <c r="F129" s="35"/>
      <c r="G129" s="24"/>
      <c r="H129" s="17">
        <v>4</v>
      </c>
      <c r="I129" s="17">
        <v>4</v>
      </c>
      <c r="J129" s="17">
        <v>4</v>
      </c>
      <c r="K129" s="17">
        <v>4</v>
      </c>
      <c r="L129" s="17">
        <v>4</v>
      </c>
      <c r="M129" s="17">
        <v>4</v>
      </c>
      <c r="N129" s="70">
        <v>4</v>
      </c>
      <c r="O129" s="118"/>
      <c r="P129" s="110"/>
    </row>
    <row r="130" spans="1:16" ht="40.5" customHeight="1" outlineLevel="1" collapsed="1">
      <c r="A130" s="26" t="s">
        <v>233</v>
      </c>
      <c r="B130" s="27" t="s">
        <v>280</v>
      </c>
      <c r="C130" s="27" t="s">
        <v>235</v>
      </c>
      <c r="D130" s="28" t="s">
        <v>233</v>
      </c>
      <c r="E130" s="29" t="s">
        <v>165</v>
      </c>
      <c r="F130" s="30"/>
      <c r="G130" s="81">
        <f>G135+G131</f>
        <v>175.6</v>
      </c>
      <c r="H130" s="81">
        <f aca="true" t="shared" si="27" ref="H130:O130">H135+H131</f>
        <v>119.8</v>
      </c>
      <c r="I130" s="81">
        <f t="shared" si="27"/>
        <v>119.8</v>
      </c>
      <c r="J130" s="81">
        <f t="shared" si="27"/>
        <v>119.8</v>
      </c>
      <c r="K130" s="81">
        <f t="shared" si="27"/>
        <v>119.8</v>
      </c>
      <c r="L130" s="81">
        <f t="shared" si="27"/>
        <v>119.8</v>
      </c>
      <c r="M130" s="81">
        <f t="shared" si="27"/>
        <v>119.8</v>
      </c>
      <c r="N130" s="81">
        <f t="shared" si="27"/>
        <v>119.8</v>
      </c>
      <c r="O130" s="81">
        <f t="shared" si="27"/>
        <v>236.948</v>
      </c>
      <c r="P130" s="109">
        <f t="shared" si="16"/>
        <v>134.9362186788155</v>
      </c>
    </row>
    <row r="131" spans="1:16" ht="108" customHeight="1" outlineLevel="2">
      <c r="A131" s="31" t="s">
        <v>233</v>
      </c>
      <c r="B131" s="32" t="s">
        <v>281</v>
      </c>
      <c r="C131" s="32" t="s">
        <v>235</v>
      </c>
      <c r="D131" s="33" t="s">
        <v>233</v>
      </c>
      <c r="E131" s="25" t="s">
        <v>11</v>
      </c>
      <c r="F131" s="35"/>
      <c r="G131" s="24">
        <f>G132</f>
        <v>145</v>
      </c>
      <c r="H131" s="91">
        <f aca="true" t="shared" si="28" ref="H131:N131">H132</f>
        <v>119.8</v>
      </c>
      <c r="I131" s="91">
        <f t="shared" si="28"/>
        <v>119.8</v>
      </c>
      <c r="J131" s="91">
        <f t="shared" si="28"/>
        <v>119.8</v>
      </c>
      <c r="K131" s="91">
        <f t="shared" si="28"/>
        <v>119.8</v>
      </c>
      <c r="L131" s="91">
        <f t="shared" si="28"/>
        <v>119.8</v>
      </c>
      <c r="M131" s="91">
        <f t="shared" si="28"/>
        <v>119.8</v>
      </c>
      <c r="N131" s="92">
        <f t="shared" si="28"/>
        <v>119.8</v>
      </c>
      <c r="O131" s="24">
        <f>O132</f>
        <v>187.15</v>
      </c>
      <c r="P131" s="110">
        <f t="shared" si="16"/>
        <v>129.0689655172414</v>
      </c>
    </row>
    <row r="132" spans="1:16" ht="135.75" customHeight="1" outlineLevel="2">
      <c r="A132" s="31">
        <v>919</v>
      </c>
      <c r="B132" s="32">
        <v>1140205000</v>
      </c>
      <c r="C132" s="32" t="s">
        <v>235</v>
      </c>
      <c r="D132" s="33" t="s">
        <v>283</v>
      </c>
      <c r="E132" s="25" t="s">
        <v>140</v>
      </c>
      <c r="F132" s="35"/>
      <c r="G132" s="24">
        <v>145</v>
      </c>
      <c r="H132" s="91">
        <v>119.8</v>
      </c>
      <c r="I132" s="91">
        <v>119.8</v>
      </c>
      <c r="J132" s="91">
        <v>119.8</v>
      </c>
      <c r="K132" s="91">
        <v>119.8</v>
      </c>
      <c r="L132" s="91">
        <v>119.8</v>
      </c>
      <c r="M132" s="91">
        <v>119.8</v>
      </c>
      <c r="N132" s="92">
        <v>119.8</v>
      </c>
      <c r="O132" s="113">
        <v>187.15</v>
      </c>
      <c r="P132" s="110">
        <f t="shared" si="16"/>
        <v>129.0689655172414</v>
      </c>
    </row>
    <row r="133" spans="1:16" ht="0.75" customHeight="1" outlineLevel="5">
      <c r="A133" s="31" t="s">
        <v>233</v>
      </c>
      <c r="B133" s="32" t="s">
        <v>282</v>
      </c>
      <c r="C133" s="32" t="s">
        <v>235</v>
      </c>
      <c r="D133" s="33" t="s">
        <v>283</v>
      </c>
      <c r="E133" s="25" t="s">
        <v>13</v>
      </c>
      <c r="F133" s="35"/>
      <c r="G133" s="24"/>
      <c r="H133" s="82">
        <v>0</v>
      </c>
      <c r="I133" s="82">
        <v>0</v>
      </c>
      <c r="J133" s="82">
        <v>0</v>
      </c>
      <c r="K133" s="82">
        <v>0</v>
      </c>
      <c r="L133" s="82">
        <v>0</v>
      </c>
      <c r="M133" s="82">
        <v>0</v>
      </c>
      <c r="N133" s="83">
        <v>0</v>
      </c>
      <c r="O133" s="111"/>
      <c r="P133" s="110" t="e">
        <f t="shared" si="16"/>
        <v>#DIV/0!</v>
      </c>
    </row>
    <row r="134" spans="1:16" ht="114.75" customHeight="1" hidden="1" outlineLevel="6">
      <c r="A134" s="31" t="s">
        <v>254</v>
      </c>
      <c r="B134" s="32" t="s">
        <v>282</v>
      </c>
      <c r="C134" s="32" t="s">
        <v>235</v>
      </c>
      <c r="D134" s="33" t="s">
        <v>283</v>
      </c>
      <c r="E134" s="25" t="s">
        <v>13</v>
      </c>
      <c r="F134" s="35"/>
      <c r="G134" s="24"/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3">
        <v>0</v>
      </c>
      <c r="O134" s="111"/>
      <c r="P134" s="110" t="e">
        <f t="shared" si="16"/>
        <v>#DIV/0!</v>
      </c>
    </row>
    <row r="135" spans="1:16" s="5" customFormat="1" ht="77.25" customHeight="1" outlineLevel="2" collapsed="1">
      <c r="A135" s="31" t="s">
        <v>233</v>
      </c>
      <c r="B135" s="32" t="s">
        <v>284</v>
      </c>
      <c r="C135" s="32" t="s">
        <v>235</v>
      </c>
      <c r="D135" s="33" t="s">
        <v>287</v>
      </c>
      <c r="E135" s="25" t="s">
        <v>130</v>
      </c>
      <c r="F135" s="35"/>
      <c r="G135" s="24">
        <f>G136</f>
        <v>30.6</v>
      </c>
      <c r="H135" s="24">
        <f aca="true" t="shared" si="29" ref="H135:O135">H136</f>
        <v>0</v>
      </c>
      <c r="I135" s="24">
        <f t="shared" si="29"/>
        <v>0</v>
      </c>
      <c r="J135" s="24">
        <f t="shared" si="29"/>
        <v>0</v>
      </c>
      <c r="K135" s="24">
        <f t="shared" si="29"/>
        <v>0</v>
      </c>
      <c r="L135" s="24">
        <f t="shared" si="29"/>
        <v>0</v>
      </c>
      <c r="M135" s="24">
        <f t="shared" si="29"/>
        <v>0</v>
      </c>
      <c r="N135" s="24">
        <f t="shared" si="29"/>
        <v>0</v>
      </c>
      <c r="O135" s="24">
        <f t="shared" si="29"/>
        <v>49.798</v>
      </c>
      <c r="P135" s="110">
        <f t="shared" si="16"/>
        <v>162.73856209150327</v>
      </c>
    </row>
    <row r="136" spans="1:16" s="5" customFormat="1" ht="77.25" customHeight="1" outlineLevel="2">
      <c r="A136" s="31">
        <v>919</v>
      </c>
      <c r="B136" s="32" t="s">
        <v>284</v>
      </c>
      <c r="C136" s="32" t="s">
        <v>235</v>
      </c>
      <c r="D136" s="33" t="s">
        <v>287</v>
      </c>
      <c r="E136" s="25" t="s">
        <v>130</v>
      </c>
      <c r="F136" s="35"/>
      <c r="G136" s="24">
        <v>30.6</v>
      </c>
      <c r="H136" s="82"/>
      <c r="I136" s="82"/>
      <c r="J136" s="82"/>
      <c r="K136" s="82"/>
      <c r="L136" s="82"/>
      <c r="M136" s="82"/>
      <c r="N136" s="83"/>
      <c r="O136" s="112">
        <v>49.798</v>
      </c>
      <c r="P136" s="110">
        <f t="shared" si="16"/>
        <v>162.73856209150327</v>
      </c>
    </row>
    <row r="137" spans="1:16" ht="30.75" customHeight="1" hidden="1" outlineLevel="3">
      <c r="A137" s="26" t="s">
        <v>233</v>
      </c>
      <c r="B137" s="27" t="s">
        <v>285</v>
      </c>
      <c r="C137" s="27" t="s">
        <v>235</v>
      </c>
      <c r="D137" s="28" t="s">
        <v>287</v>
      </c>
      <c r="E137" s="29" t="s">
        <v>166</v>
      </c>
      <c r="F137" s="30"/>
      <c r="G137" s="81">
        <f>G138</f>
        <v>21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83">
        <v>0</v>
      </c>
      <c r="O137" s="111"/>
      <c r="P137" s="110">
        <f t="shared" si="16"/>
        <v>0</v>
      </c>
    </row>
    <row r="138" spans="1:16" ht="75" hidden="1" outlineLevel="5">
      <c r="A138" s="31" t="s">
        <v>233</v>
      </c>
      <c r="B138" s="32" t="s">
        <v>286</v>
      </c>
      <c r="C138" s="32" t="s">
        <v>235</v>
      </c>
      <c r="D138" s="33" t="s">
        <v>287</v>
      </c>
      <c r="E138" s="25" t="s">
        <v>167</v>
      </c>
      <c r="F138" s="35"/>
      <c r="G138" s="24">
        <f>G139</f>
        <v>21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M138" s="82">
        <v>0</v>
      </c>
      <c r="N138" s="83">
        <v>0</v>
      </c>
      <c r="O138" s="111"/>
      <c r="P138" s="110">
        <f t="shared" si="16"/>
        <v>0</v>
      </c>
    </row>
    <row r="139" spans="1:16" ht="75" hidden="1" outlineLevel="6">
      <c r="A139" s="31" t="s">
        <v>254</v>
      </c>
      <c r="B139" s="32" t="s">
        <v>286</v>
      </c>
      <c r="C139" s="32" t="s">
        <v>235</v>
      </c>
      <c r="D139" s="33" t="s">
        <v>287</v>
      </c>
      <c r="E139" s="25" t="s">
        <v>167</v>
      </c>
      <c r="F139" s="35"/>
      <c r="G139" s="24">
        <v>21</v>
      </c>
      <c r="H139" s="82">
        <v>0</v>
      </c>
      <c r="I139" s="82">
        <v>0</v>
      </c>
      <c r="J139" s="82">
        <v>0</v>
      </c>
      <c r="K139" s="82">
        <v>0</v>
      </c>
      <c r="L139" s="82">
        <v>0</v>
      </c>
      <c r="M139" s="82">
        <v>0</v>
      </c>
      <c r="N139" s="83">
        <v>0</v>
      </c>
      <c r="O139" s="111"/>
      <c r="P139" s="110">
        <f t="shared" si="16"/>
        <v>0</v>
      </c>
    </row>
    <row r="140" spans="1:16" ht="24" customHeight="1" outlineLevel="1" collapsed="1">
      <c r="A140" s="26" t="s">
        <v>233</v>
      </c>
      <c r="B140" s="27" t="s">
        <v>288</v>
      </c>
      <c r="C140" s="27" t="s">
        <v>235</v>
      </c>
      <c r="D140" s="28" t="s">
        <v>233</v>
      </c>
      <c r="E140" s="29" t="s">
        <v>168</v>
      </c>
      <c r="F140" s="30"/>
      <c r="G140" s="81">
        <f>G141+G147+G152+G161+G179+G149+G168+G174+G165+G163+G172</f>
        <v>1778</v>
      </c>
      <c r="H140" s="81">
        <f aca="true" t="shared" si="30" ref="H140:O140">H141+H147+H152+H161+H179+H149+H168+H174+H165+H163+H172</f>
        <v>60</v>
      </c>
      <c r="I140" s="81">
        <f t="shared" si="30"/>
        <v>60</v>
      </c>
      <c r="J140" s="81">
        <f t="shared" si="30"/>
        <v>60</v>
      </c>
      <c r="K140" s="81">
        <f t="shared" si="30"/>
        <v>60</v>
      </c>
      <c r="L140" s="81">
        <f t="shared" si="30"/>
        <v>60</v>
      </c>
      <c r="M140" s="81">
        <f t="shared" si="30"/>
        <v>60</v>
      </c>
      <c r="N140" s="81">
        <f t="shared" si="30"/>
        <v>60</v>
      </c>
      <c r="O140" s="81">
        <f t="shared" si="30"/>
        <v>1292.479</v>
      </c>
      <c r="P140" s="109">
        <f t="shared" si="16"/>
        <v>72.69285714285715</v>
      </c>
    </row>
    <row r="141" spans="1:16" ht="42.75" customHeight="1" outlineLevel="2">
      <c r="A141" s="31" t="s">
        <v>233</v>
      </c>
      <c r="B141" s="32" t="s">
        <v>289</v>
      </c>
      <c r="C141" s="32" t="s">
        <v>235</v>
      </c>
      <c r="D141" s="33" t="s">
        <v>291</v>
      </c>
      <c r="E141" s="25" t="s">
        <v>169</v>
      </c>
      <c r="F141" s="35"/>
      <c r="G141" s="24">
        <f>G142</f>
        <v>23</v>
      </c>
      <c r="H141" s="24">
        <f aca="true" t="shared" si="31" ref="H141:O141">H142</f>
        <v>0</v>
      </c>
      <c r="I141" s="24">
        <f t="shared" si="31"/>
        <v>0</v>
      </c>
      <c r="J141" s="24">
        <f t="shared" si="31"/>
        <v>0</v>
      </c>
      <c r="K141" s="24">
        <f t="shared" si="31"/>
        <v>0</v>
      </c>
      <c r="L141" s="24">
        <f t="shared" si="31"/>
        <v>0</v>
      </c>
      <c r="M141" s="24">
        <f t="shared" si="31"/>
        <v>0</v>
      </c>
      <c r="N141" s="24">
        <f t="shared" si="31"/>
        <v>0</v>
      </c>
      <c r="O141" s="24">
        <f t="shared" si="31"/>
        <v>3.565</v>
      </c>
      <c r="P141" s="110">
        <f t="shared" si="16"/>
        <v>15.5</v>
      </c>
    </row>
    <row r="142" spans="1:16" ht="38.25" customHeight="1" outlineLevel="2">
      <c r="A142" s="31">
        <v>182</v>
      </c>
      <c r="B142" s="32" t="s">
        <v>289</v>
      </c>
      <c r="C142" s="32" t="s">
        <v>235</v>
      </c>
      <c r="D142" s="33" t="s">
        <v>291</v>
      </c>
      <c r="E142" s="25" t="s">
        <v>169</v>
      </c>
      <c r="F142" s="35"/>
      <c r="G142" s="24">
        <v>23</v>
      </c>
      <c r="H142" s="82"/>
      <c r="I142" s="82"/>
      <c r="J142" s="82"/>
      <c r="K142" s="82"/>
      <c r="L142" s="82"/>
      <c r="M142" s="82"/>
      <c r="N142" s="83"/>
      <c r="O142" s="113">
        <v>3.565</v>
      </c>
      <c r="P142" s="110">
        <f t="shared" si="16"/>
        <v>15.5</v>
      </c>
    </row>
    <row r="143" spans="1:16" ht="112.5" hidden="1" outlineLevel="5">
      <c r="A143" s="31" t="s">
        <v>233</v>
      </c>
      <c r="B143" s="32" t="s">
        <v>290</v>
      </c>
      <c r="C143" s="32" t="s">
        <v>235</v>
      </c>
      <c r="D143" s="33" t="s">
        <v>291</v>
      </c>
      <c r="E143" s="25" t="s">
        <v>170</v>
      </c>
      <c r="F143" s="35"/>
      <c r="G143" s="23"/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69">
        <v>0</v>
      </c>
      <c r="O143" s="114"/>
      <c r="P143" s="110" t="e">
        <f t="shared" si="16"/>
        <v>#DIV/0!</v>
      </c>
    </row>
    <row r="144" spans="1:16" ht="112.5" hidden="1" outlineLevel="6">
      <c r="A144" s="31" t="s">
        <v>238</v>
      </c>
      <c r="B144" s="32" t="s">
        <v>290</v>
      </c>
      <c r="C144" s="32" t="s">
        <v>235</v>
      </c>
      <c r="D144" s="33" t="s">
        <v>291</v>
      </c>
      <c r="E144" s="25" t="s">
        <v>170</v>
      </c>
      <c r="F144" s="35"/>
      <c r="G144" s="23"/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69">
        <v>0</v>
      </c>
      <c r="O144" s="114"/>
      <c r="P144" s="110" t="e">
        <f t="shared" si="16"/>
        <v>#DIV/0!</v>
      </c>
    </row>
    <row r="145" spans="1:16" ht="93.75" hidden="1" outlineLevel="5">
      <c r="A145" s="31" t="s">
        <v>233</v>
      </c>
      <c r="B145" s="32" t="s">
        <v>292</v>
      </c>
      <c r="C145" s="32" t="s">
        <v>235</v>
      </c>
      <c r="D145" s="33" t="s">
        <v>291</v>
      </c>
      <c r="E145" s="25" t="s">
        <v>171</v>
      </c>
      <c r="F145" s="35"/>
      <c r="G145" s="23"/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69">
        <v>0</v>
      </c>
      <c r="O145" s="114"/>
      <c r="P145" s="110" t="e">
        <f t="shared" si="16"/>
        <v>#DIV/0!</v>
      </c>
    </row>
    <row r="146" spans="1:16" ht="93.75" hidden="1" outlineLevel="6">
      <c r="A146" s="31" t="s">
        <v>238</v>
      </c>
      <c r="B146" s="32" t="s">
        <v>292</v>
      </c>
      <c r="C146" s="32" t="s">
        <v>235</v>
      </c>
      <c r="D146" s="33" t="s">
        <v>291</v>
      </c>
      <c r="E146" s="25" t="s">
        <v>171</v>
      </c>
      <c r="F146" s="35"/>
      <c r="G146" s="23"/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69">
        <v>0</v>
      </c>
      <c r="O146" s="114"/>
      <c r="P146" s="110" t="e">
        <f t="shared" si="16"/>
        <v>#DIV/0!</v>
      </c>
    </row>
    <row r="147" spans="1:16" ht="99.75" customHeight="1" outlineLevel="5" collapsed="1">
      <c r="A147" s="31" t="s">
        <v>233</v>
      </c>
      <c r="B147" s="32" t="s">
        <v>293</v>
      </c>
      <c r="C147" s="32" t="s">
        <v>235</v>
      </c>
      <c r="D147" s="33" t="s">
        <v>291</v>
      </c>
      <c r="E147" s="25" t="s">
        <v>172</v>
      </c>
      <c r="F147" s="35"/>
      <c r="G147" s="24">
        <f aca="true" t="shared" si="32" ref="G147:O147">G148</f>
        <v>13</v>
      </c>
      <c r="H147" s="24">
        <f t="shared" si="32"/>
        <v>0</v>
      </c>
      <c r="I147" s="24">
        <f t="shared" si="32"/>
        <v>0</v>
      </c>
      <c r="J147" s="24">
        <f t="shared" si="32"/>
        <v>0</v>
      </c>
      <c r="K147" s="24">
        <f t="shared" si="32"/>
        <v>0</v>
      </c>
      <c r="L147" s="24">
        <f t="shared" si="32"/>
        <v>0</v>
      </c>
      <c r="M147" s="24">
        <f t="shared" si="32"/>
        <v>0</v>
      </c>
      <c r="N147" s="24">
        <f t="shared" si="32"/>
        <v>0</v>
      </c>
      <c r="O147" s="24">
        <f t="shared" si="32"/>
        <v>6</v>
      </c>
      <c r="P147" s="110">
        <f t="shared" si="16"/>
        <v>46.15384615384615</v>
      </c>
    </row>
    <row r="148" spans="1:16" ht="98.25" customHeight="1" outlineLevel="6">
      <c r="A148" s="31">
        <v>182</v>
      </c>
      <c r="B148" s="32" t="s">
        <v>293</v>
      </c>
      <c r="C148" s="32" t="s">
        <v>235</v>
      </c>
      <c r="D148" s="33" t="s">
        <v>291</v>
      </c>
      <c r="E148" s="25" t="s">
        <v>172</v>
      </c>
      <c r="F148" s="35"/>
      <c r="G148" s="24">
        <v>13</v>
      </c>
      <c r="H148" s="82">
        <v>0</v>
      </c>
      <c r="I148" s="82">
        <v>0</v>
      </c>
      <c r="J148" s="82">
        <v>0</v>
      </c>
      <c r="K148" s="82">
        <v>0</v>
      </c>
      <c r="L148" s="82">
        <v>0</v>
      </c>
      <c r="M148" s="82">
        <v>0</v>
      </c>
      <c r="N148" s="83">
        <v>0</v>
      </c>
      <c r="O148" s="113">
        <v>6</v>
      </c>
      <c r="P148" s="110">
        <f t="shared" si="16"/>
        <v>46.15384615384615</v>
      </c>
    </row>
    <row r="149" spans="1:16" ht="98.25" customHeight="1" outlineLevel="6">
      <c r="A149" s="31" t="s">
        <v>233</v>
      </c>
      <c r="B149" s="32">
        <v>1160800001</v>
      </c>
      <c r="C149" s="32" t="s">
        <v>235</v>
      </c>
      <c r="D149" s="33" t="s">
        <v>291</v>
      </c>
      <c r="E149" s="25" t="s">
        <v>56</v>
      </c>
      <c r="F149" s="34"/>
      <c r="G149" s="24">
        <f>G151+G150</f>
        <v>100</v>
      </c>
      <c r="H149" s="24">
        <f aca="true" t="shared" si="33" ref="H149:O149">H151+H150</f>
        <v>0</v>
      </c>
      <c r="I149" s="24">
        <f t="shared" si="33"/>
        <v>0</v>
      </c>
      <c r="J149" s="24">
        <f t="shared" si="33"/>
        <v>0</v>
      </c>
      <c r="K149" s="24">
        <f t="shared" si="33"/>
        <v>0</v>
      </c>
      <c r="L149" s="24">
        <f t="shared" si="33"/>
        <v>0</v>
      </c>
      <c r="M149" s="24">
        <f t="shared" si="33"/>
        <v>0</v>
      </c>
      <c r="N149" s="24">
        <f t="shared" si="33"/>
        <v>0</v>
      </c>
      <c r="O149" s="24">
        <f t="shared" si="33"/>
        <v>53.998</v>
      </c>
      <c r="P149" s="110">
        <f t="shared" si="16"/>
        <v>53.998000000000005</v>
      </c>
    </row>
    <row r="150" spans="1:16" ht="98.25" customHeight="1" outlineLevel="6">
      <c r="A150" s="31">
        <v>141</v>
      </c>
      <c r="B150" s="32">
        <v>1160800001</v>
      </c>
      <c r="C150" s="32" t="s">
        <v>235</v>
      </c>
      <c r="D150" s="33" t="s">
        <v>291</v>
      </c>
      <c r="E150" s="25" t="s">
        <v>56</v>
      </c>
      <c r="F150" s="34"/>
      <c r="G150" s="24">
        <v>20</v>
      </c>
      <c r="H150" s="95"/>
      <c r="I150" s="96"/>
      <c r="J150" s="82"/>
      <c r="K150" s="82"/>
      <c r="L150" s="82"/>
      <c r="M150" s="82"/>
      <c r="N150" s="83"/>
      <c r="O150" s="113">
        <v>5</v>
      </c>
      <c r="P150" s="110">
        <f t="shared" si="16"/>
        <v>25</v>
      </c>
    </row>
    <row r="151" spans="1:16" ht="98.25" customHeight="1" outlineLevel="6">
      <c r="A151" s="31">
        <v>188</v>
      </c>
      <c r="B151" s="32">
        <v>1160800001</v>
      </c>
      <c r="C151" s="32" t="s">
        <v>235</v>
      </c>
      <c r="D151" s="33" t="s">
        <v>291</v>
      </c>
      <c r="E151" s="25" t="s">
        <v>56</v>
      </c>
      <c r="F151" s="34"/>
      <c r="G151" s="24">
        <v>80</v>
      </c>
      <c r="H151" s="95"/>
      <c r="I151" s="96"/>
      <c r="J151" s="82"/>
      <c r="K151" s="82"/>
      <c r="L151" s="82"/>
      <c r="M151" s="82"/>
      <c r="N151" s="83"/>
      <c r="O151" s="113">
        <v>48.998</v>
      </c>
      <c r="P151" s="110">
        <f t="shared" si="16"/>
        <v>61.2475</v>
      </c>
    </row>
    <row r="152" spans="1:20" ht="152.25" customHeight="1" outlineLevel="4">
      <c r="A152" s="31" t="s">
        <v>233</v>
      </c>
      <c r="B152" s="32" t="s">
        <v>327</v>
      </c>
      <c r="C152" s="32" t="s">
        <v>235</v>
      </c>
      <c r="D152" s="33" t="s">
        <v>291</v>
      </c>
      <c r="E152" s="25" t="s">
        <v>131</v>
      </c>
      <c r="F152" s="34"/>
      <c r="G152" s="24">
        <f>G155+G156+G153</f>
        <v>47</v>
      </c>
      <c r="H152" s="24">
        <f aca="true" t="shared" si="34" ref="H152:N152">H155+H156+H153</f>
        <v>0</v>
      </c>
      <c r="I152" s="24">
        <f t="shared" si="34"/>
        <v>0</v>
      </c>
      <c r="J152" s="24">
        <f t="shared" si="34"/>
        <v>0</v>
      </c>
      <c r="K152" s="24">
        <f t="shared" si="34"/>
        <v>0</v>
      </c>
      <c r="L152" s="24">
        <f t="shared" si="34"/>
        <v>0</v>
      </c>
      <c r="M152" s="24">
        <f t="shared" si="34"/>
        <v>0</v>
      </c>
      <c r="N152" s="24">
        <f t="shared" si="34"/>
        <v>0</v>
      </c>
      <c r="O152" s="24">
        <f>O155+O156+O153+O154</f>
        <v>19</v>
      </c>
      <c r="P152" s="110">
        <f t="shared" si="16"/>
        <v>40.42553191489361</v>
      </c>
      <c r="T152" s="1"/>
    </row>
    <row r="153" spans="1:20" ht="151.5" customHeight="1" hidden="1" outlineLevel="4">
      <c r="A153" s="46" t="s">
        <v>45</v>
      </c>
      <c r="B153" s="32" t="s">
        <v>327</v>
      </c>
      <c r="C153" s="32" t="s">
        <v>235</v>
      </c>
      <c r="D153" s="33" t="s">
        <v>291</v>
      </c>
      <c r="E153" s="25" t="s">
        <v>99</v>
      </c>
      <c r="F153" s="34"/>
      <c r="G153" s="24"/>
      <c r="H153" s="84"/>
      <c r="I153" s="85"/>
      <c r="J153" s="86"/>
      <c r="K153" s="87"/>
      <c r="L153" s="87"/>
      <c r="M153" s="87"/>
      <c r="N153" s="88"/>
      <c r="O153" s="115"/>
      <c r="P153" s="110"/>
      <c r="T153" s="1"/>
    </row>
    <row r="154" spans="1:20" ht="151.5" customHeight="1" hidden="1" outlineLevel="4">
      <c r="A154" s="46" t="s">
        <v>129</v>
      </c>
      <c r="B154" s="32" t="s">
        <v>327</v>
      </c>
      <c r="C154" s="32" t="s">
        <v>235</v>
      </c>
      <c r="D154" s="33" t="s">
        <v>291</v>
      </c>
      <c r="E154" s="25" t="s">
        <v>99</v>
      </c>
      <c r="F154" s="34"/>
      <c r="G154" s="24"/>
      <c r="H154" s="84"/>
      <c r="I154" s="85"/>
      <c r="J154" s="86"/>
      <c r="K154" s="87"/>
      <c r="L154" s="87"/>
      <c r="M154" s="87"/>
      <c r="N154" s="88"/>
      <c r="O154" s="115"/>
      <c r="P154" s="110"/>
      <c r="T154" s="1"/>
    </row>
    <row r="155" spans="1:20" ht="153.75" customHeight="1" outlineLevel="4">
      <c r="A155" s="123">
        <v>710</v>
      </c>
      <c r="B155" s="32" t="s">
        <v>327</v>
      </c>
      <c r="C155" s="32" t="s">
        <v>235</v>
      </c>
      <c r="D155" s="33" t="s">
        <v>291</v>
      </c>
      <c r="E155" s="25" t="s">
        <v>131</v>
      </c>
      <c r="F155" s="34"/>
      <c r="G155" s="24">
        <v>42</v>
      </c>
      <c r="H155" s="84"/>
      <c r="I155" s="85"/>
      <c r="J155" s="86"/>
      <c r="K155" s="87"/>
      <c r="L155" s="87"/>
      <c r="M155" s="87"/>
      <c r="N155" s="88"/>
      <c r="O155" s="24">
        <v>19</v>
      </c>
      <c r="P155" s="110">
        <f aca="true" t="shared" si="35" ref="P155:P238">O155/G155*100</f>
        <v>45.23809523809524</v>
      </c>
      <c r="T155" s="1"/>
    </row>
    <row r="156" spans="1:20" ht="153.75" customHeight="1" outlineLevel="4">
      <c r="A156" s="46" t="s">
        <v>57</v>
      </c>
      <c r="B156" s="32" t="s">
        <v>327</v>
      </c>
      <c r="C156" s="32" t="s">
        <v>235</v>
      </c>
      <c r="D156" s="33" t="s">
        <v>291</v>
      </c>
      <c r="E156" s="25" t="s">
        <v>144</v>
      </c>
      <c r="F156" s="34"/>
      <c r="G156" s="24">
        <v>5</v>
      </c>
      <c r="H156" s="84"/>
      <c r="I156" s="85"/>
      <c r="J156" s="86"/>
      <c r="K156" s="87"/>
      <c r="L156" s="87"/>
      <c r="M156" s="87"/>
      <c r="N156" s="88"/>
      <c r="O156" s="24"/>
      <c r="P156" s="110"/>
      <c r="T156" s="1"/>
    </row>
    <row r="157" spans="1:16" ht="56.25" hidden="1" outlineLevel="5">
      <c r="A157" s="46" t="s">
        <v>57</v>
      </c>
      <c r="B157" s="32" t="s">
        <v>327</v>
      </c>
      <c r="C157" s="32" t="s">
        <v>235</v>
      </c>
      <c r="D157" s="33" t="s">
        <v>291</v>
      </c>
      <c r="E157" s="25" t="s">
        <v>173</v>
      </c>
      <c r="F157" s="35"/>
      <c r="G157" s="23"/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69">
        <v>0</v>
      </c>
      <c r="O157" s="114"/>
      <c r="P157" s="110" t="e">
        <f t="shared" si="35"/>
        <v>#DIV/0!</v>
      </c>
    </row>
    <row r="158" spans="1:16" ht="56.25" hidden="1" outlineLevel="6">
      <c r="A158" s="46" t="s">
        <v>57</v>
      </c>
      <c r="B158" s="32" t="s">
        <v>327</v>
      </c>
      <c r="C158" s="32" t="s">
        <v>235</v>
      </c>
      <c r="D158" s="33" t="s">
        <v>291</v>
      </c>
      <c r="E158" s="25" t="s">
        <v>173</v>
      </c>
      <c r="F158" s="35"/>
      <c r="G158" s="23"/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69">
        <v>0</v>
      </c>
      <c r="O158" s="114"/>
      <c r="P158" s="110" t="e">
        <f t="shared" si="35"/>
        <v>#DIV/0!</v>
      </c>
    </row>
    <row r="159" spans="1:16" ht="37.5" hidden="1" outlineLevel="5">
      <c r="A159" s="46" t="s">
        <v>57</v>
      </c>
      <c r="B159" s="32" t="s">
        <v>327</v>
      </c>
      <c r="C159" s="32" t="s">
        <v>235</v>
      </c>
      <c r="D159" s="33" t="s">
        <v>291</v>
      </c>
      <c r="E159" s="25" t="s">
        <v>174</v>
      </c>
      <c r="F159" s="35"/>
      <c r="G159" s="23"/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69">
        <v>0</v>
      </c>
      <c r="O159" s="114"/>
      <c r="P159" s="110" t="e">
        <f t="shared" si="35"/>
        <v>#DIV/0!</v>
      </c>
    </row>
    <row r="160" spans="1:16" ht="3.75" customHeight="1" hidden="1" outlineLevel="6">
      <c r="A160" s="46" t="s">
        <v>57</v>
      </c>
      <c r="B160" s="32" t="s">
        <v>327</v>
      </c>
      <c r="C160" s="32" t="s">
        <v>235</v>
      </c>
      <c r="D160" s="33" t="s">
        <v>291</v>
      </c>
      <c r="E160" s="25" t="s">
        <v>174</v>
      </c>
      <c r="F160" s="35"/>
      <c r="G160" s="23"/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69">
        <v>0</v>
      </c>
      <c r="O160" s="114"/>
      <c r="P160" s="110" t="e">
        <f t="shared" si="35"/>
        <v>#DIV/0!</v>
      </c>
    </row>
    <row r="161" spans="1:16" ht="28.5" customHeight="1" hidden="1" outlineLevel="5">
      <c r="A161" s="46" t="s">
        <v>57</v>
      </c>
      <c r="B161" s="32" t="s">
        <v>327</v>
      </c>
      <c r="C161" s="32" t="s">
        <v>235</v>
      </c>
      <c r="D161" s="33" t="s">
        <v>291</v>
      </c>
      <c r="E161" s="25" t="s">
        <v>175</v>
      </c>
      <c r="F161" s="35"/>
      <c r="G161" s="23">
        <f>G162</f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69">
        <v>0</v>
      </c>
      <c r="O161" s="114"/>
      <c r="P161" s="110" t="e">
        <f t="shared" si="35"/>
        <v>#DIV/0!</v>
      </c>
    </row>
    <row r="162" spans="1:16" ht="25.5" customHeight="1" hidden="1" outlineLevel="6">
      <c r="A162" s="46" t="s">
        <v>57</v>
      </c>
      <c r="B162" s="32" t="s">
        <v>327</v>
      </c>
      <c r="C162" s="32" t="s">
        <v>235</v>
      </c>
      <c r="D162" s="33" t="s">
        <v>291</v>
      </c>
      <c r="E162" s="25" t="s">
        <v>175</v>
      </c>
      <c r="F162" s="35"/>
      <c r="G162" s="23"/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69">
        <v>0</v>
      </c>
      <c r="O162" s="114"/>
      <c r="P162" s="110" t="e">
        <f t="shared" si="35"/>
        <v>#DIV/0!</v>
      </c>
    </row>
    <row r="163" spans="1:16" ht="81.75" customHeight="1" outlineLevel="6">
      <c r="A163" s="31" t="s">
        <v>233</v>
      </c>
      <c r="B163" s="32">
        <v>1162800001</v>
      </c>
      <c r="C163" s="32" t="s">
        <v>235</v>
      </c>
      <c r="D163" s="33" t="s">
        <v>291</v>
      </c>
      <c r="E163" s="25" t="s">
        <v>101</v>
      </c>
      <c r="F163" s="34"/>
      <c r="G163" s="24">
        <f aca="true" t="shared" si="36" ref="G163:N163">G164</f>
        <v>2</v>
      </c>
      <c r="H163" s="24">
        <f t="shared" si="36"/>
        <v>0</v>
      </c>
      <c r="I163" s="24">
        <f t="shared" si="36"/>
        <v>0</v>
      </c>
      <c r="J163" s="24">
        <f t="shared" si="36"/>
        <v>0</v>
      </c>
      <c r="K163" s="24">
        <f t="shared" si="36"/>
        <v>0</v>
      </c>
      <c r="L163" s="24">
        <f t="shared" si="36"/>
        <v>0</v>
      </c>
      <c r="M163" s="24">
        <f t="shared" si="36"/>
        <v>0</v>
      </c>
      <c r="N163" s="24">
        <f t="shared" si="36"/>
        <v>0</v>
      </c>
      <c r="O163" s="24"/>
      <c r="P163" s="110"/>
    </row>
    <row r="164" spans="1:16" ht="90.75" customHeight="1" outlineLevel="6">
      <c r="A164" s="31">
        <v>141</v>
      </c>
      <c r="B164" s="32">
        <v>1162800001</v>
      </c>
      <c r="C164" s="32" t="s">
        <v>235</v>
      </c>
      <c r="D164" s="33" t="s">
        <v>291</v>
      </c>
      <c r="E164" s="25" t="s">
        <v>101</v>
      </c>
      <c r="F164" s="34"/>
      <c r="G164" s="24">
        <v>2</v>
      </c>
      <c r="H164" s="82"/>
      <c r="I164" s="82"/>
      <c r="J164" s="82"/>
      <c r="K164" s="82"/>
      <c r="L164" s="82"/>
      <c r="M164" s="82"/>
      <c r="N164" s="83"/>
      <c r="O164" s="113"/>
      <c r="P164" s="110"/>
    </row>
    <row r="165" spans="1:16" ht="41.25" customHeight="1" outlineLevel="6">
      <c r="A165" s="31" t="s">
        <v>233</v>
      </c>
      <c r="B165" s="32">
        <v>1163000001</v>
      </c>
      <c r="C165" s="32" t="s">
        <v>235</v>
      </c>
      <c r="D165" s="33" t="s">
        <v>291</v>
      </c>
      <c r="E165" s="25" t="s">
        <v>102</v>
      </c>
      <c r="F165" s="34"/>
      <c r="G165" s="24">
        <f>G167+G166</f>
        <v>500</v>
      </c>
      <c r="H165" s="24">
        <f aca="true" t="shared" si="37" ref="H165:N165">H167</f>
        <v>0</v>
      </c>
      <c r="I165" s="24">
        <f t="shared" si="37"/>
        <v>0</v>
      </c>
      <c r="J165" s="24">
        <f t="shared" si="37"/>
        <v>0</v>
      </c>
      <c r="K165" s="24">
        <f t="shared" si="37"/>
        <v>0</v>
      </c>
      <c r="L165" s="24">
        <f t="shared" si="37"/>
        <v>0</v>
      </c>
      <c r="M165" s="24">
        <f t="shared" si="37"/>
        <v>0</v>
      </c>
      <c r="N165" s="24">
        <f t="shared" si="37"/>
        <v>0</v>
      </c>
      <c r="O165" s="24">
        <f>O167+O166</f>
        <v>635</v>
      </c>
      <c r="P165" s="110">
        <f t="shared" si="35"/>
        <v>127</v>
      </c>
    </row>
    <row r="166" spans="1:16" ht="41.25" customHeight="1" outlineLevel="6">
      <c r="A166" s="31">
        <v>106</v>
      </c>
      <c r="B166" s="32">
        <v>1163000001</v>
      </c>
      <c r="C166" s="32" t="s">
        <v>235</v>
      </c>
      <c r="D166" s="33" t="s">
        <v>291</v>
      </c>
      <c r="E166" s="25" t="s">
        <v>102</v>
      </c>
      <c r="F166" s="34"/>
      <c r="G166" s="24">
        <v>6</v>
      </c>
      <c r="H166" s="82"/>
      <c r="I166" s="82"/>
      <c r="J166" s="82"/>
      <c r="K166" s="82"/>
      <c r="L166" s="82"/>
      <c r="M166" s="82"/>
      <c r="N166" s="83"/>
      <c r="O166" s="113"/>
      <c r="P166" s="110"/>
    </row>
    <row r="167" spans="1:16" ht="39.75" customHeight="1" outlineLevel="6">
      <c r="A167" s="31">
        <v>188</v>
      </c>
      <c r="B167" s="32">
        <v>1163000001</v>
      </c>
      <c r="C167" s="32" t="s">
        <v>235</v>
      </c>
      <c r="D167" s="33" t="s">
        <v>291</v>
      </c>
      <c r="E167" s="25" t="s">
        <v>102</v>
      </c>
      <c r="F167" s="34"/>
      <c r="G167" s="24">
        <v>494</v>
      </c>
      <c r="H167" s="82"/>
      <c r="I167" s="82"/>
      <c r="J167" s="82"/>
      <c r="K167" s="82"/>
      <c r="L167" s="82"/>
      <c r="M167" s="82"/>
      <c r="N167" s="83"/>
      <c r="O167" s="113">
        <v>635</v>
      </c>
      <c r="P167" s="110">
        <f>O167/G167*100</f>
        <v>128.5425101214575</v>
      </c>
    </row>
    <row r="168" spans="1:16" ht="95.25" customHeight="1" outlineLevel="6">
      <c r="A168" s="46" t="s">
        <v>233</v>
      </c>
      <c r="B168" s="32">
        <v>1163300005</v>
      </c>
      <c r="C168" s="32" t="s">
        <v>235</v>
      </c>
      <c r="D168" s="33" t="s">
        <v>291</v>
      </c>
      <c r="E168" s="25" t="s">
        <v>139</v>
      </c>
      <c r="F168" s="35"/>
      <c r="G168" s="24"/>
      <c r="H168" s="24">
        <f aca="true" t="shared" si="38" ref="H168:O168">H170+H171+H169</f>
        <v>60</v>
      </c>
      <c r="I168" s="24">
        <f t="shared" si="38"/>
        <v>60</v>
      </c>
      <c r="J168" s="24">
        <f t="shared" si="38"/>
        <v>60</v>
      </c>
      <c r="K168" s="24">
        <f t="shared" si="38"/>
        <v>60</v>
      </c>
      <c r="L168" s="24">
        <f t="shared" si="38"/>
        <v>60</v>
      </c>
      <c r="M168" s="24">
        <f t="shared" si="38"/>
        <v>60</v>
      </c>
      <c r="N168" s="24">
        <f t="shared" si="38"/>
        <v>60</v>
      </c>
      <c r="O168" s="24">
        <f t="shared" si="38"/>
        <v>5.618</v>
      </c>
      <c r="P168" s="110"/>
    </row>
    <row r="169" spans="1:16" ht="0.75" customHeight="1" outlineLevel="6">
      <c r="A169" s="46" t="s">
        <v>135</v>
      </c>
      <c r="B169" s="32">
        <v>1163300005</v>
      </c>
      <c r="C169" s="32" t="s">
        <v>235</v>
      </c>
      <c r="D169" s="33" t="s">
        <v>291</v>
      </c>
      <c r="E169" s="25" t="s">
        <v>139</v>
      </c>
      <c r="F169" s="35"/>
      <c r="G169" s="24"/>
      <c r="H169" s="24">
        <v>20</v>
      </c>
      <c r="I169" s="24">
        <v>20</v>
      </c>
      <c r="J169" s="24">
        <v>20</v>
      </c>
      <c r="K169" s="24">
        <v>20</v>
      </c>
      <c r="L169" s="24">
        <v>20</v>
      </c>
      <c r="M169" s="24">
        <v>20</v>
      </c>
      <c r="N169" s="24">
        <v>20</v>
      </c>
      <c r="O169" s="24"/>
      <c r="P169" s="110"/>
    </row>
    <row r="170" spans="1:16" ht="103.5" customHeight="1" hidden="1" outlineLevel="6">
      <c r="A170" s="46" t="s">
        <v>132</v>
      </c>
      <c r="B170" s="32">
        <v>1163300005</v>
      </c>
      <c r="C170" s="32" t="s">
        <v>235</v>
      </c>
      <c r="D170" s="33" t="s">
        <v>291</v>
      </c>
      <c r="E170" s="25" t="s">
        <v>139</v>
      </c>
      <c r="F170" s="35"/>
      <c r="G170" s="24"/>
      <c r="H170" s="24">
        <v>20</v>
      </c>
      <c r="I170" s="24">
        <v>20</v>
      </c>
      <c r="J170" s="24">
        <v>20</v>
      </c>
      <c r="K170" s="24">
        <v>20</v>
      </c>
      <c r="L170" s="24">
        <v>20</v>
      </c>
      <c r="M170" s="24">
        <v>20</v>
      </c>
      <c r="N170" s="24">
        <v>20</v>
      </c>
      <c r="O170" s="24"/>
      <c r="P170" s="110"/>
    </row>
    <row r="171" spans="1:16" ht="91.5" customHeight="1" outlineLevel="6">
      <c r="A171" s="46" t="s">
        <v>303</v>
      </c>
      <c r="B171" s="32">
        <v>1163300005</v>
      </c>
      <c r="C171" s="32" t="s">
        <v>235</v>
      </c>
      <c r="D171" s="33" t="s">
        <v>291</v>
      </c>
      <c r="E171" s="66" t="s">
        <v>139</v>
      </c>
      <c r="F171" s="35"/>
      <c r="G171" s="24"/>
      <c r="H171" s="24">
        <v>20</v>
      </c>
      <c r="I171" s="24">
        <v>20</v>
      </c>
      <c r="J171" s="24">
        <v>20</v>
      </c>
      <c r="K171" s="24">
        <v>20</v>
      </c>
      <c r="L171" s="24">
        <v>20</v>
      </c>
      <c r="M171" s="24">
        <v>20</v>
      </c>
      <c r="N171" s="24">
        <v>20</v>
      </c>
      <c r="O171" s="24">
        <v>5.618</v>
      </c>
      <c r="P171" s="110"/>
    </row>
    <row r="172" spans="1:16" ht="111" customHeight="1" hidden="1" outlineLevel="6">
      <c r="A172" s="46" t="s">
        <v>233</v>
      </c>
      <c r="B172" s="32">
        <v>1163704005</v>
      </c>
      <c r="C172" s="32" t="s">
        <v>235</v>
      </c>
      <c r="D172" s="33" t="s">
        <v>291</v>
      </c>
      <c r="E172" s="66" t="s">
        <v>137</v>
      </c>
      <c r="F172" s="35"/>
      <c r="G172" s="24">
        <f>G173</f>
        <v>0</v>
      </c>
      <c r="H172" s="24">
        <f aca="true" t="shared" si="39" ref="H172:O172">H173</f>
        <v>0</v>
      </c>
      <c r="I172" s="24">
        <f t="shared" si="39"/>
        <v>0</v>
      </c>
      <c r="J172" s="24">
        <f t="shared" si="39"/>
        <v>0</v>
      </c>
      <c r="K172" s="24">
        <f t="shared" si="39"/>
        <v>0</v>
      </c>
      <c r="L172" s="24">
        <f t="shared" si="39"/>
        <v>0</v>
      </c>
      <c r="M172" s="24">
        <f t="shared" si="39"/>
        <v>0</v>
      </c>
      <c r="N172" s="24">
        <f t="shared" si="39"/>
        <v>0</v>
      </c>
      <c r="O172" s="24">
        <f t="shared" si="39"/>
        <v>0</v>
      </c>
      <c r="P172" s="110" t="e">
        <f t="shared" si="35"/>
        <v>#DIV/0!</v>
      </c>
    </row>
    <row r="173" spans="1:16" ht="111" customHeight="1" hidden="1" outlineLevel="6">
      <c r="A173" s="46" t="s">
        <v>254</v>
      </c>
      <c r="B173" s="32">
        <v>1163704005</v>
      </c>
      <c r="C173" s="32" t="s">
        <v>235</v>
      </c>
      <c r="D173" s="33" t="s">
        <v>291</v>
      </c>
      <c r="E173" s="66" t="s">
        <v>137</v>
      </c>
      <c r="F173" s="35"/>
      <c r="G173" s="24"/>
      <c r="H173" s="24"/>
      <c r="I173" s="24"/>
      <c r="J173" s="24"/>
      <c r="K173" s="24"/>
      <c r="L173" s="24"/>
      <c r="M173" s="24"/>
      <c r="N173" s="24"/>
      <c r="O173" s="24"/>
      <c r="P173" s="110" t="e">
        <f t="shared" si="35"/>
        <v>#DIV/0!</v>
      </c>
    </row>
    <row r="174" spans="1:16" ht="97.5" customHeight="1" outlineLevel="6">
      <c r="A174" s="46" t="s">
        <v>233</v>
      </c>
      <c r="B174" s="32">
        <v>1164300001</v>
      </c>
      <c r="C174" s="32" t="s">
        <v>235</v>
      </c>
      <c r="D174" s="33" t="s">
        <v>291</v>
      </c>
      <c r="E174" s="25" t="s">
        <v>59</v>
      </c>
      <c r="F174" s="35"/>
      <c r="G174" s="24">
        <f>G176+G177</f>
        <v>180</v>
      </c>
      <c r="H174" s="24">
        <f aca="true" t="shared" si="40" ref="H174:N174">H176+H177</f>
        <v>0</v>
      </c>
      <c r="I174" s="24">
        <f t="shared" si="40"/>
        <v>0</v>
      </c>
      <c r="J174" s="24">
        <f t="shared" si="40"/>
        <v>0</v>
      </c>
      <c r="K174" s="24">
        <f t="shared" si="40"/>
        <v>0</v>
      </c>
      <c r="L174" s="24">
        <f t="shared" si="40"/>
        <v>0</v>
      </c>
      <c r="M174" s="24">
        <f t="shared" si="40"/>
        <v>0</v>
      </c>
      <c r="N174" s="24">
        <f t="shared" si="40"/>
        <v>0</v>
      </c>
      <c r="O174" s="24">
        <f>O176+O177+O175+O178</f>
        <v>127.314</v>
      </c>
      <c r="P174" s="110">
        <f t="shared" si="35"/>
        <v>70.72999999999999</v>
      </c>
    </row>
    <row r="175" spans="1:16" ht="97.5" customHeight="1" outlineLevel="6">
      <c r="A175" s="46" t="s">
        <v>30</v>
      </c>
      <c r="B175" s="32">
        <v>1164300001</v>
      </c>
      <c r="C175" s="32" t="s">
        <v>235</v>
      </c>
      <c r="D175" s="33" t="s">
        <v>291</v>
      </c>
      <c r="E175" s="25" t="s">
        <v>59</v>
      </c>
      <c r="F175" s="35"/>
      <c r="G175" s="24"/>
      <c r="H175" s="24"/>
      <c r="I175" s="24"/>
      <c r="J175" s="24"/>
      <c r="K175" s="24"/>
      <c r="L175" s="24"/>
      <c r="M175" s="24"/>
      <c r="N175" s="97"/>
      <c r="O175" s="24">
        <v>2</v>
      </c>
      <c r="P175" s="110"/>
    </row>
    <row r="176" spans="1:16" ht="96.75" customHeight="1" outlineLevel="6">
      <c r="A176" s="46" t="s">
        <v>58</v>
      </c>
      <c r="B176" s="32">
        <v>1164300001</v>
      </c>
      <c r="C176" s="32" t="s">
        <v>235</v>
      </c>
      <c r="D176" s="33" t="s">
        <v>291</v>
      </c>
      <c r="E176" s="25" t="s">
        <v>59</v>
      </c>
      <c r="F176" s="35"/>
      <c r="G176" s="24">
        <v>180</v>
      </c>
      <c r="H176" s="82"/>
      <c r="I176" s="82"/>
      <c r="J176" s="82"/>
      <c r="K176" s="82"/>
      <c r="L176" s="82"/>
      <c r="M176" s="82"/>
      <c r="N176" s="83"/>
      <c r="O176" s="113">
        <v>121.128</v>
      </c>
      <c r="P176" s="110">
        <f t="shared" si="35"/>
        <v>67.29333333333334</v>
      </c>
    </row>
    <row r="177" spans="1:16" ht="96.75" customHeight="1" outlineLevel="6">
      <c r="A177" s="46" t="s">
        <v>138</v>
      </c>
      <c r="B177" s="32">
        <v>1164300001</v>
      </c>
      <c r="C177" s="32" t="s">
        <v>235</v>
      </c>
      <c r="D177" s="33" t="s">
        <v>291</v>
      </c>
      <c r="E177" s="25" t="s">
        <v>59</v>
      </c>
      <c r="F177" s="35"/>
      <c r="G177" s="24"/>
      <c r="H177" s="82"/>
      <c r="I177" s="82"/>
      <c r="J177" s="82"/>
      <c r="K177" s="82"/>
      <c r="L177" s="82"/>
      <c r="M177" s="82"/>
      <c r="N177" s="83"/>
      <c r="O177" s="113">
        <v>2.186</v>
      </c>
      <c r="P177" s="110"/>
    </row>
    <row r="178" spans="1:16" ht="96.75" customHeight="1" outlineLevel="6">
      <c r="A178" s="46" t="s">
        <v>31</v>
      </c>
      <c r="B178" s="32">
        <v>1164300001</v>
      </c>
      <c r="C178" s="32" t="s">
        <v>235</v>
      </c>
      <c r="D178" s="33" t="s">
        <v>291</v>
      </c>
      <c r="E178" s="25" t="s">
        <v>59</v>
      </c>
      <c r="F178" s="35"/>
      <c r="G178" s="24"/>
      <c r="H178" s="82"/>
      <c r="I178" s="82"/>
      <c r="J178" s="82"/>
      <c r="K178" s="82"/>
      <c r="L178" s="82"/>
      <c r="M178" s="82"/>
      <c r="N178" s="83"/>
      <c r="O178" s="113">
        <v>2</v>
      </c>
      <c r="P178" s="110"/>
    </row>
    <row r="179" spans="1:16" ht="66" customHeight="1" outlineLevel="2">
      <c r="A179" s="31" t="s">
        <v>233</v>
      </c>
      <c r="B179" s="32" t="s">
        <v>294</v>
      </c>
      <c r="C179" s="32" t="s">
        <v>235</v>
      </c>
      <c r="D179" s="33" t="s">
        <v>291</v>
      </c>
      <c r="E179" s="25" t="s">
        <v>176</v>
      </c>
      <c r="F179" s="35"/>
      <c r="G179" s="24">
        <f>G180</f>
        <v>913</v>
      </c>
      <c r="H179" s="24">
        <f aca="true" t="shared" si="41" ref="H179:O179">H180</f>
        <v>0</v>
      </c>
      <c r="I179" s="24">
        <f t="shared" si="41"/>
        <v>0</v>
      </c>
      <c r="J179" s="24">
        <f t="shared" si="41"/>
        <v>0</v>
      </c>
      <c r="K179" s="24">
        <f t="shared" si="41"/>
        <v>0</v>
      </c>
      <c r="L179" s="24">
        <f t="shared" si="41"/>
        <v>0</v>
      </c>
      <c r="M179" s="24">
        <f t="shared" si="41"/>
        <v>0</v>
      </c>
      <c r="N179" s="24">
        <f t="shared" si="41"/>
        <v>0</v>
      </c>
      <c r="O179" s="24">
        <f t="shared" si="41"/>
        <v>441.984</v>
      </c>
      <c r="P179" s="110">
        <f t="shared" si="35"/>
        <v>48.41007667031763</v>
      </c>
    </row>
    <row r="180" spans="1:16" ht="69.75" customHeight="1" outlineLevel="2">
      <c r="A180" s="31" t="s">
        <v>233</v>
      </c>
      <c r="B180" s="32" t="s">
        <v>294</v>
      </c>
      <c r="C180" s="32" t="s">
        <v>235</v>
      </c>
      <c r="D180" s="33" t="s">
        <v>291</v>
      </c>
      <c r="E180" s="25" t="s">
        <v>176</v>
      </c>
      <c r="F180" s="125"/>
      <c r="G180" s="24">
        <v>913</v>
      </c>
      <c r="H180" s="126"/>
      <c r="I180" s="126"/>
      <c r="J180" s="126"/>
      <c r="K180" s="126"/>
      <c r="L180" s="126"/>
      <c r="M180" s="126"/>
      <c r="N180" s="127"/>
      <c r="O180" s="113">
        <v>441.984</v>
      </c>
      <c r="P180" s="110">
        <f t="shared" si="35"/>
        <v>48.41007667031763</v>
      </c>
    </row>
    <row r="181" spans="1:16" ht="56.25" hidden="1" outlineLevel="5">
      <c r="A181" s="31" t="s">
        <v>233</v>
      </c>
      <c r="B181" s="32" t="s">
        <v>295</v>
      </c>
      <c r="C181" s="32" t="s">
        <v>235</v>
      </c>
      <c r="D181" s="33" t="s">
        <v>291</v>
      </c>
      <c r="E181" s="25" t="s">
        <v>176</v>
      </c>
      <c r="F181" s="35"/>
      <c r="G181" s="24">
        <f>G182</f>
        <v>0</v>
      </c>
      <c r="H181" s="82">
        <v>0</v>
      </c>
      <c r="I181" s="82">
        <v>0</v>
      </c>
      <c r="J181" s="82">
        <v>0</v>
      </c>
      <c r="K181" s="82">
        <v>0</v>
      </c>
      <c r="L181" s="82">
        <v>0</v>
      </c>
      <c r="M181" s="82">
        <v>0</v>
      </c>
      <c r="N181" s="83">
        <v>0</v>
      </c>
      <c r="O181" s="111"/>
      <c r="P181" s="110" t="e">
        <f t="shared" si="35"/>
        <v>#DIV/0!</v>
      </c>
    </row>
    <row r="182" spans="1:16" ht="18" customHeight="1" hidden="1" outlineLevel="6">
      <c r="A182" s="31" t="s">
        <v>233</v>
      </c>
      <c r="B182" s="32" t="s">
        <v>295</v>
      </c>
      <c r="C182" s="32" t="s">
        <v>235</v>
      </c>
      <c r="D182" s="33" t="s">
        <v>291</v>
      </c>
      <c r="E182" s="25" t="s">
        <v>176</v>
      </c>
      <c r="F182" s="35"/>
      <c r="G182" s="24"/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83">
        <v>0</v>
      </c>
      <c r="O182" s="111"/>
      <c r="P182" s="110" t="e">
        <f t="shared" si="35"/>
        <v>#DIV/0!</v>
      </c>
    </row>
    <row r="183" spans="1:16" ht="18" customHeight="1" hidden="1" outlineLevel="6">
      <c r="A183" s="26" t="s">
        <v>233</v>
      </c>
      <c r="B183" s="27">
        <v>1170000000</v>
      </c>
      <c r="C183" s="27" t="s">
        <v>235</v>
      </c>
      <c r="D183" s="80" t="s">
        <v>233</v>
      </c>
      <c r="E183" s="29" t="s">
        <v>119</v>
      </c>
      <c r="F183" s="35"/>
      <c r="G183" s="24"/>
      <c r="H183" s="24">
        <f aca="true" t="shared" si="42" ref="H183:N183">H185</f>
        <v>0</v>
      </c>
      <c r="I183" s="24">
        <f t="shared" si="42"/>
        <v>0</v>
      </c>
      <c r="J183" s="24">
        <f t="shared" si="42"/>
        <v>0</v>
      </c>
      <c r="K183" s="24">
        <f t="shared" si="42"/>
        <v>0</v>
      </c>
      <c r="L183" s="24">
        <f t="shared" si="42"/>
        <v>0</v>
      </c>
      <c r="M183" s="24">
        <f t="shared" si="42"/>
        <v>0</v>
      </c>
      <c r="N183" s="24">
        <f t="shared" si="42"/>
        <v>0</v>
      </c>
      <c r="O183" s="81">
        <f>O185+O184</f>
        <v>0</v>
      </c>
      <c r="P183" s="110"/>
    </row>
    <row r="184" spans="1:16" ht="39" customHeight="1" hidden="1" outlineLevel="6">
      <c r="A184" s="31" t="s">
        <v>233</v>
      </c>
      <c r="B184" s="32">
        <v>1170105000</v>
      </c>
      <c r="C184" s="32" t="s">
        <v>235</v>
      </c>
      <c r="D184" s="33">
        <v>180</v>
      </c>
      <c r="E184" s="25" t="s">
        <v>120</v>
      </c>
      <c r="F184" s="35"/>
      <c r="G184" s="24"/>
      <c r="H184" s="24"/>
      <c r="I184" s="24"/>
      <c r="J184" s="24"/>
      <c r="K184" s="24"/>
      <c r="L184" s="24"/>
      <c r="M184" s="24"/>
      <c r="N184" s="97"/>
      <c r="O184" s="24"/>
      <c r="P184" s="110"/>
    </row>
    <row r="185" spans="1:16" ht="1.5" customHeight="1" hidden="1" outlineLevel="6">
      <c r="A185" s="31" t="s">
        <v>233</v>
      </c>
      <c r="B185" s="32">
        <v>1170505000</v>
      </c>
      <c r="C185" s="32" t="s">
        <v>235</v>
      </c>
      <c r="D185" s="33">
        <v>180</v>
      </c>
      <c r="E185" s="25" t="s">
        <v>121</v>
      </c>
      <c r="F185" s="35"/>
      <c r="G185" s="24"/>
      <c r="H185" s="82"/>
      <c r="I185" s="82"/>
      <c r="J185" s="82"/>
      <c r="K185" s="82"/>
      <c r="L185" s="82"/>
      <c r="M185" s="82"/>
      <c r="N185" s="83"/>
      <c r="O185" s="112"/>
      <c r="P185" s="110"/>
    </row>
    <row r="186" spans="1:16" ht="21" customHeight="1" collapsed="1">
      <c r="A186" s="98" t="s">
        <v>233</v>
      </c>
      <c r="B186" s="63" t="s">
        <v>296</v>
      </c>
      <c r="C186" s="63" t="s">
        <v>235</v>
      </c>
      <c r="D186" s="80" t="s">
        <v>233</v>
      </c>
      <c r="E186" s="89" t="s">
        <v>177</v>
      </c>
      <c r="F186" s="68"/>
      <c r="G186" s="81">
        <f aca="true" t="shared" si="43" ref="G186:O186">G187+G362+G350+G359+G347</f>
        <v>390456.4819999999</v>
      </c>
      <c r="H186" s="81">
        <f t="shared" si="43"/>
        <v>379466.755</v>
      </c>
      <c r="I186" s="81">
        <f t="shared" si="43"/>
        <v>379466.755</v>
      </c>
      <c r="J186" s="81">
        <f t="shared" si="43"/>
        <v>379466.755</v>
      </c>
      <c r="K186" s="81">
        <f t="shared" si="43"/>
        <v>379466.755</v>
      </c>
      <c r="L186" s="81">
        <f t="shared" si="43"/>
        <v>379466.755</v>
      </c>
      <c r="M186" s="81">
        <f t="shared" si="43"/>
        <v>379466.755</v>
      </c>
      <c r="N186" s="81">
        <f t="shared" si="43"/>
        <v>379466.755</v>
      </c>
      <c r="O186" s="81">
        <f t="shared" si="43"/>
        <v>212219.99799999996</v>
      </c>
      <c r="P186" s="109">
        <f t="shared" si="35"/>
        <v>54.35176717081623</v>
      </c>
    </row>
    <row r="187" spans="1:16" ht="39.75" customHeight="1" outlineLevel="1">
      <c r="A187" s="26" t="s">
        <v>233</v>
      </c>
      <c r="B187" s="27" t="s">
        <v>297</v>
      </c>
      <c r="C187" s="27" t="s">
        <v>235</v>
      </c>
      <c r="D187" s="28" t="s">
        <v>233</v>
      </c>
      <c r="E187" s="29" t="s">
        <v>178</v>
      </c>
      <c r="F187" s="30"/>
      <c r="G187" s="81">
        <f aca="true" t="shared" si="44" ref="G187:O187">G188+G195+G242+G327</f>
        <v>390675.79999999993</v>
      </c>
      <c r="H187" s="81">
        <f t="shared" si="44"/>
        <v>383457.512</v>
      </c>
      <c r="I187" s="81">
        <f t="shared" si="44"/>
        <v>383457.512</v>
      </c>
      <c r="J187" s="81">
        <f t="shared" si="44"/>
        <v>383457.512</v>
      </c>
      <c r="K187" s="81">
        <f t="shared" si="44"/>
        <v>383457.512</v>
      </c>
      <c r="L187" s="81">
        <f t="shared" si="44"/>
        <v>383457.512</v>
      </c>
      <c r="M187" s="81">
        <f t="shared" si="44"/>
        <v>383457.512</v>
      </c>
      <c r="N187" s="81">
        <f t="shared" si="44"/>
        <v>383457.512</v>
      </c>
      <c r="O187" s="81">
        <f t="shared" si="44"/>
        <v>212279.31499999997</v>
      </c>
      <c r="P187" s="109">
        <f t="shared" si="35"/>
        <v>54.336438294872636</v>
      </c>
    </row>
    <row r="188" spans="1:16" ht="40.5" customHeight="1" outlineLevel="2">
      <c r="A188" s="26" t="s">
        <v>233</v>
      </c>
      <c r="B188" s="27" t="s">
        <v>298</v>
      </c>
      <c r="C188" s="27" t="s">
        <v>235</v>
      </c>
      <c r="D188" s="28" t="s">
        <v>301</v>
      </c>
      <c r="E188" s="29" t="s">
        <v>179</v>
      </c>
      <c r="F188" s="30"/>
      <c r="G188" s="81">
        <f>G189+G192</f>
        <v>76556</v>
      </c>
      <c r="H188" s="81">
        <f aca="true" t="shared" si="45" ref="H188:O188">H189+H192</f>
        <v>0</v>
      </c>
      <c r="I188" s="81">
        <f t="shared" si="45"/>
        <v>0</v>
      </c>
      <c r="J188" s="81">
        <f t="shared" si="45"/>
        <v>0</v>
      </c>
      <c r="K188" s="81">
        <f t="shared" si="45"/>
        <v>0</v>
      </c>
      <c r="L188" s="81">
        <f t="shared" si="45"/>
        <v>0</v>
      </c>
      <c r="M188" s="81">
        <f t="shared" si="45"/>
        <v>0</v>
      </c>
      <c r="N188" s="81">
        <f t="shared" si="45"/>
        <v>0</v>
      </c>
      <c r="O188" s="81">
        <f t="shared" si="45"/>
        <v>43011.34</v>
      </c>
      <c r="P188" s="109">
        <f t="shared" si="35"/>
        <v>56.18284654370657</v>
      </c>
    </row>
    <row r="189" spans="1:16" ht="24" customHeight="1" outlineLevel="4">
      <c r="A189" s="31" t="s">
        <v>233</v>
      </c>
      <c r="B189" s="32" t="s">
        <v>299</v>
      </c>
      <c r="C189" s="32" t="s">
        <v>235</v>
      </c>
      <c r="D189" s="33" t="s">
        <v>301</v>
      </c>
      <c r="E189" s="25" t="s">
        <v>180</v>
      </c>
      <c r="F189" s="35"/>
      <c r="G189" s="24">
        <f>G190</f>
        <v>63356</v>
      </c>
      <c r="H189" s="24">
        <f aca="true" t="shared" si="46" ref="H189:O190">H190</f>
        <v>0</v>
      </c>
      <c r="I189" s="24">
        <f t="shared" si="46"/>
        <v>0</v>
      </c>
      <c r="J189" s="24">
        <f t="shared" si="46"/>
        <v>0</v>
      </c>
      <c r="K189" s="24">
        <f t="shared" si="46"/>
        <v>0</v>
      </c>
      <c r="L189" s="24">
        <f t="shared" si="46"/>
        <v>0</v>
      </c>
      <c r="M189" s="24">
        <f t="shared" si="46"/>
        <v>0</v>
      </c>
      <c r="N189" s="24">
        <f t="shared" si="46"/>
        <v>0</v>
      </c>
      <c r="O189" s="24">
        <f t="shared" si="46"/>
        <v>35011.34</v>
      </c>
      <c r="P189" s="110">
        <f t="shared" si="35"/>
        <v>55.26128543468653</v>
      </c>
    </row>
    <row r="190" spans="1:16" ht="39" customHeight="1" outlineLevel="5">
      <c r="A190" s="31" t="s">
        <v>233</v>
      </c>
      <c r="B190" s="32" t="s">
        <v>300</v>
      </c>
      <c r="C190" s="32" t="s">
        <v>235</v>
      </c>
      <c r="D190" s="33" t="s">
        <v>301</v>
      </c>
      <c r="E190" s="25" t="s">
        <v>181</v>
      </c>
      <c r="F190" s="35"/>
      <c r="G190" s="24">
        <f>G191</f>
        <v>63356</v>
      </c>
      <c r="H190" s="24">
        <f t="shared" si="46"/>
        <v>0</v>
      </c>
      <c r="I190" s="24">
        <f t="shared" si="46"/>
        <v>0</v>
      </c>
      <c r="J190" s="24">
        <f t="shared" si="46"/>
        <v>0</v>
      </c>
      <c r="K190" s="24">
        <f t="shared" si="46"/>
        <v>0</v>
      </c>
      <c r="L190" s="24">
        <f t="shared" si="46"/>
        <v>0</v>
      </c>
      <c r="M190" s="24">
        <f t="shared" si="46"/>
        <v>0</v>
      </c>
      <c r="N190" s="24">
        <f t="shared" si="46"/>
        <v>0</v>
      </c>
      <c r="O190" s="24">
        <f t="shared" si="46"/>
        <v>35011.34</v>
      </c>
      <c r="P190" s="110">
        <f t="shared" si="35"/>
        <v>55.26128543468653</v>
      </c>
    </row>
    <row r="191" spans="1:16" ht="40.5" customHeight="1" outlineLevel="6">
      <c r="A191" s="31" t="s">
        <v>265</v>
      </c>
      <c r="B191" s="32" t="s">
        <v>300</v>
      </c>
      <c r="C191" s="32" t="s">
        <v>235</v>
      </c>
      <c r="D191" s="33" t="s">
        <v>301</v>
      </c>
      <c r="E191" s="25" t="s">
        <v>181</v>
      </c>
      <c r="F191" s="35"/>
      <c r="G191" s="24">
        <v>63356</v>
      </c>
      <c r="H191" s="82">
        <v>0</v>
      </c>
      <c r="I191" s="82">
        <v>0</v>
      </c>
      <c r="J191" s="82">
        <v>0</v>
      </c>
      <c r="K191" s="82">
        <v>0</v>
      </c>
      <c r="L191" s="82">
        <v>0</v>
      </c>
      <c r="M191" s="82">
        <v>0</v>
      </c>
      <c r="N191" s="83">
        <v>0</v>
      </c>
      <c r="O191" s="113">
        <v>35011.34</v>
      </c>
      <c r="P191" s="110">
        <f t="shared" si="35"/>
        <v>55.26128543468653</v>
      </c>
    </row>
    <row r="192" spans="1:16" ht="39.75" customHeight="1" hidden="1" outlineLevel="6">
      <c r="A192" s="26" t="s">
        <v>233</v>
      </c>
      <c r="B192" s="27" t="s">
        <v>20</v>
      </c>
      <c r="C192" s="27" t="s">
        <v>235</v>
      </c>
      <c r="D192" s="28" t="s">
        <v>301</v>
      </c>
      <c r="E192" s="29" t="s">
        <v>18</v>
      </c>
      <c r="F192" s="30"/>
      <c r="G192" s="81">
        <f>G193</f>
        <v>13200</v>
      </c>
      <c r="H192" s="81">
        <f aca="true" t="shared" si="47" ref="H192:O193">H193</f>
        <v>0</v>
      </c>
      <c r="I192" s="81">
        <f t="shared" si="47"/>
        <v>0</v>
      </c>
      <c r="J192" s="81">
        <f t="shared" si="47"/>
        <v>0</v>
      </c>
      <c r="K192" s="81">
        <f t="shared" si="47"/>
        <v>0</v>
      </c>
      <c r="L192" s="81">
        <f t="shared" si="47"/>
        <v>0</v>
      </c>
      <c r="M192" s="81">
        <f t="shared" si="47"/>
        <v>0</v>
      </c>
      <c r="N192" s="81">
        <f t="shared" si="47"/>
        <v>0</v>
      </c>
      <c r="O192" s="81">
        <f t="shared" si="47"/>
        <v>8000</v>
      </c>
      <c r="P192" s="110">
        <f t="shared" si="35"/>
        <v>60.60606060606061</v>
      </c>
    </row>
    <row r="193" spans="1:16" ht="59.25" customHeight="1" outlineLevel="6">
      <c r="A193" s="31" t="s">
        <v>233</v>
      </c>
      <c r="B193" s="32" t="s">
        <v>21</v>
      </c>
      <c r="C193" s="32" t="s">
        <v>235</v>
      </c>
      <c r="D193" s="33" t="s">
        <v>301</v>
      </c>
      <c r="E193" s="25" t="s">
        <v>19</v>
      </c>
      <c r="F193" s="35"/>
      <c r="G193" s="24">
        <f>G194</f>
        <v>13200</v>
      </c>
      <c r="H193" s="24">
        <f t="shared" si="47"/>
        <v>0</v>
      </c>
      <c r="I193" s="24">
        <f t="shared" si="47"/>
        <v>0</v>
      </c>
      <c r="J193" s="24">
        <f t="shared" si="47"/>
        <v>0</v>
      </c>
      <c r="K193" s="24">
        <f t="shared" si="47"/>
        <v>0</v>
      </c>
      <c r="L193" s="24">
        <f t="shared" si="47"/>
        <v>0</v>
      </c>
      <c r="M193" s="24">
        <f t="shared" si="47"/>
        <v>0</v>
      </c>
      <c r="N193" s="24">
        <f t="shared" si="47"/>
        <v>0</v>
      </c>
      <c r="O193" s="24">
        <f t="shared" si="47"/>
        <v>8000</v>
      </c>
      <c r="P193" s="110">
        <f t="shared" si="35"/>
        <v>60.60606060606061</v>
      </c>
    </row>
    <row r="194" spans="1:16" ht="51.75" customHeight="1" outlineLevel="6">
      <c r="A194" s="31" t="s">
        <v>265</v>
      </c>
      <c r="B194" s="32" t="s">
        <v>21</v>
      </c>
      <c r="C194" s="32" t="s">
        <v>235</v>
      </c>
      <c r="D194" s="33" t="s">
        <v>301</v>
      </c>
      <c r="E194" s="25" t="s">
        <v>19</v>
      </c>
      <c r="F194" s="35"/>
      <c r="G194" s="24">
        <v>13200</v>
      </c>
      <c r="H194" s="82"/>
      <c r="I194" s="82"/>
      <c r="J194" s="82"/>
      <c r="K194" s="82"/>
      <c r="L194" s="82"/>
      <c r="M194" s="82"/>
      <c r="N194" s="83"/>
      <c r="O194" s="24">
        <v>8000</v>
      </c>
      <c r="P194" s="110">
        <f t="shared" si="35"/>
        <v>60.60606060606061</v>
      </c>
    </row>
    <row r="195" spans="1:16" ht="54" customHeight="1" outlineLevel="2">
      <c r="A195" s="26" t="s">
        <v>233</v>
      </c>
      <c r="B195" s="27" t="s">
        <v>302</v>
      </c>
      <c r="C195" s="27" t="s">
        <v>235</v>
      </c>
      <c r="D195" s="28" t="s">
        <v>301</v>
      </c>
      <c r="E195" s="29" t="s">
        <v>100</v>
      </c>
      <c r="F195" s="30"/>
      <c r="G195" s="81">
        <f>G224+G233+G199+G211+G205+G196+G217+G230+G214+G208+G227+G220</f>
        <v>75828.8</v>
      </c>
      <c r="H195" s="81">
        <f aca="true" t="shared" si="48" ref="H195:N195">H202+H233+H199+H211+H205+H196+H217+H230+H214+H208+H227</f>
        <v>223106.304</v>
      </c>
      <c r="I195" s="81">
        <f t="shared" si="48"/>
        <v>223106.304</v>
      </c>
      <c r="J195" s="81">
        <f t="shared" si="48"/>
        <v>223106.304</v>
      </c>
      <c r="K195" s="81">
        <f t="shared" si="48"/>
        <v>223106.304</v>
      </c>
      <c r="L195" s="81">
        <f t="shared" si="48"/>
        <v>223106.304</v>
      </c>
      <c r="M195" s="81">
        <f t="shared" si="48"/>
        <v>223106.304</v>
      </c>
      <c r="N195" s="81">
        <f t="shared" si="48"/>
        <v>223106.304</v>
      </c>
      <c r="O195" s="81">
        <f>O202+O233+O199+O211+O205+O196+O217+O230+O214+O208+O227+O220</f>
        <v>36385.284</v>
      </c>
      <c r="P195" s="109">
        <f t="shared" si="35"/>
        <v>47.983462747663154</v>
      </c>
    </row>
    <row r="196" spans="1:16" ht="24" customHeight="1" hidden="1" outlineLevel="2">
      <c r="A196" s="26" t="s">
        <v>233</v>
      </c>
      <c r="B196" s="27">
        <v>2020200800</v>
      </c>
      <c r="C196" s="27" t="s">
        <v>235</v>
      </c>
      <c r="D196" s="28" t="s">
        <v>301</v>
      </c>
      <c r="E196" s="29" t="s">
        <v>54</v>
      </c>
      <c r="F196" s="30"/>
      <c r="G196" s="81">
        <f>G197</f>
        <v>0</v>
      </c>
      <c r="H196" s="82"/>
      <c r="I196" s="82"/>
      <c r="J196" s="82"/>
      <c r="K196" s="82"/>
      <c r="L196" s="82"/>
      <c r="M196" s="82"/>
      <c r="N196" s="83"/>
      <c r="O196" s="111"/>
      <c r="P196" s="109" t="e">
        <f t="shared" si="35"/>
        <v>#DIV/0!</v>
      </c>
    </row>
    <row r="197" spans="1:16" ht="39.75" customHeight="1" hidden="1" outlineLevel="2">
      <c r="A197" s="31" t="s">
        <v>233</v>
      </c>
      <c r="B197" s="32">
        <v>2020200805</v>
      </c>
      <c r="C197" s="32" t="s">
        <v>235</v>
      </c>
      <c r="D197" s="33" t="s">
        <v>301</v>
      </c>
      <c r="E197" s="25" t="s">
        <v>55</v>
      </c>
      <c r="F197" s="35"/>
      <c r="G197" s="24">
        <f>G198</f>
        <v>0</v>
      </c>
      <c r="H197" s="82"/>
      <c r="I197" s="82"/>
      <c r="J197" s="82"/>
      <c r="K197" s="82"/>
      <c r="L197" s="82"/>
      <c r="M197" s="82"/>
      <c r="N197" s="83"/>
      <c r="O197" s="111"/>
      <c r="P197" s="109" t="e">
        <f t="shared" si="35"/>
        <v>#DIV/0!</v>
      </c>
    </row>
    <row r="198" spans="1:16" ht="40.5" customHeight="1" hidden="1" outlineLevel="2">
      <c r="A198" s="31">
        <v>954</v>
      </c>
      <c r="B198" s="32">
        <v>2020200806</v>
      </c>
      <c r="C198" s="32" t="s">
        <v>235</v>
      </c>
      <c r="D198" s="33" t="s">
        <v>301</v>
      </c>
      <c r="E198" s="25" t="s">
        <v>55</v>
      </c>
      <c r="F198" s="30"/>
      <c r="G198" s="24"/>
      <c r="H198" s="82"/>
      <c r="I198" s="82"/>
      <c r="J198" s="82"/>
      <c r="K198" s="82"/>
      <c r="L198" s="82"/>
      <c r="M198" s="82"/>
      <c r="N198" s="83"/>
      <c r="O198" s="111"/>
      <c r="P198" s="109" t="e">
        <f t="shared" si="35"/>
        <v>#DIV/0!</v>
      </c>
    </row>
    <row r="199" spans="1:16" ht="72.75" customHeight="1" hidden="1" outlineLevel="3">
      <c r="A199" s="26" t="s">
        <v>233</v>
      </c>
      <c r="B199" s="27" t="s">
        <v>16</v>
      </c>
      <c r="C199" s="27" t="s">
        <v>235</v>
      </c>
      <c r="D199" s="28" t="s">
        <v>301</v>
      </c>
      <c r="E199" s="29" t="s">
        <v>33</v>
      </c>
      <c r="F199" s="30"/>
      <c r="G199" s="81">
        <f>G200</f>
        <v>0</v>
      </c>
      <c r="H199" s="81">
        <f aca="true" t="shared" si="49" ref="H199:O199">H200</f>
        <v>6980.5</v>
      </c>
      <c r="I199" s="81">
        <f t="shared" si="49"/>
        <v>6980.5</v>
      </c>
      <c r="J199" s="81">
        <f t="shared" si="49"/>
        <v>6980.5</v>
      </c>
      <c r="K199" s="81">
        <f t="shared" si="49"/>
        <v>6980.5</v>
      </c>
      <c r="L199" s="81">
        <f t="shared" si="49"/>
        <v>6980.5</v>
      </c>
      <c r="M199" s="81">
        <f t="shared" si="49"/>
        <v>6980.5</v>
      </c>
      <c r="N199" s="81">
        <f t="shared" si="49"/>
        <v>6980.5</v>
      </c>
      <c r="O199" s="81">
        <f t="shared" si="49"/>
        <v>0</v>
      </c>
      <c r="P199" s="109" t="e">
        <f t="shared" si="35"/>
        <v>#DIV/0!</v>
      </c>
    </row>
    <row r="200" spans="1:16" ht="76.5" customHeight="1" hidden="1" outlineLevel="3">
      <c r="A200" s="31" t="s">
        <v>233</v>
      </c>
      <c r="B200" s="32" t="s">
        <v>17</v>
      </c>
      <c r="C200" s="32" t="s">
        <v>235</v>
      </c>
      <c r="D200" s="33" t="s">
        <v>301</v>
      </c>
      <c r="E200" s="25" t="s">
        <v>34</v>
      </c>
      <c r="F200" s="35"/>
      <c r="G200" s="24">
        <f>G201</f>
        <v>0</v>
      </c>
      <c r="H200" s="24">
        <f aca="true" t="shared" si="50" ref="H200:O200">H201</f>
        <v>6980.5</v>
      </c>
      <c r="I200" s="24">
        <f t="shared" si="50"/>
        <v>6980.5</v>
      </c>
      <c r="J200" s="24">
        <f t="shared" si="50"/>
        <v>6980.5</v>
      </c>
      <c r="K200" s="24">
        <f t="shared" si="50"/>
        <v>6980.5</v>
      </c>
      <c r="L200" s="24">
        <f t="shared" si="50"/>
        <v>6980.5</v>
      </c>
      <c r="M200" s="24">
        <f t="shared" si="50"/>
        <v>6980.5</v>
      </c>
      <c r="N200" s="24">
        <f t="shared" si="50"/>
        <v>6980.5</v>
      </c>
      <c r="O200" s="24">
        <f t="shared" si="50"/>
        <v>0</v>
      </c>
      <c r="P200" s="110" t="e">
        <f t="shared" si="35"/>
        <v>#DIV/0!</v>
      </c>
    </row>
    <row r="201" spans="1:16" ht="79.5" customHeight="1" hidden="1" outlineLevel="3">
      <c r="A201" s="31">
        <v>936</v>
      </c>
      <c r="B201" s="32" t="s">
        <v>17</v>
      </c>
      <c r="C201" s="32" t="s">
        <v>235</v>
      </c>
      <c r="D201" s="33" t="s">
        <v>301</v>
      </c>
      <c r="E201" s="25" t="s">
        <v>34</v>
      </c>
      <c r="F201" s="35"/>
      <c r="G201" s="24"/>
      <c r="H201" s="24">
        <v>6980.5</v>
      </c>
      <c r="I201" s="24">
        <v>6980.5</v>
      </c>
      <c r="J201" s="24">
        <v>6980.5</v>
      </c>
      <c r="K201" s="24">
        <v>6980.5</v>
      </c>
      <c r="L201" s="24">
        <v>6980.5</v>
      </c>
      <c r="M201" s="24">
        <v>6980.5</v>
      </c>
      <c r="N201" s="24">
        <v>6980.5</v>
      </c>
      <c r="O201" s="24"/>
      <c r="P201" s="110" t="e">
        <f t="shared" si="35"/>
        <v>#DIV/0!</v>
      </c>
    </row>
    <row r="202" spans="1:16" ht="33" customHeight="1" hidden="1" outlineLevel="3">
      <c r="A202" s="26" t="s">
        <v>233</v>
      </c>
      <c r="B202" s="27">
        <v>2020202100</v>
      </c>
      <c r="C202" s="27" t="s">
        <v>235</v>
      </c>
      <c r="D202" s="28" t="s">
        <v>301</v>
      </c>
      <c r="E202" s="29" t="s">
        <v>40</v>
      </c>
      <c r="F202" s="30"/>
      <c r="G202" s="81">
        <f>G203</f>
        <v>0</v>
      </c>
      <c r="H202" s="99">
        <f aca="true" t="shared" si="51" ref="H202:N202">H203</f>
        <v>0</v>
      </c>
      <c r="I202" s="99">
        <f t="shared" si="51"/>
        <v>0</v>
      </c>
      <c r="J202" s="99">
        <f t="shared" si="51"/>
        <v>0</v>
      </c>
      <c r="K202" s="99">
        <f t="shared" si="51"/>
        <v>0</v>
      </c>
      <c r="L202" s="99">
        <f t="shared" si="51"/>
        <v>0</v>
      </c>
      <c r="M202" s="99">
        <f t="shared" si="51"/>
        <v>0</v>
      </c>
      <c r="N202" s="100">
        <f t="shared" si="51"/>
        <v>0</v>
      </c>
      <c r="O202" s="111"/>
      <c r="P202" s="110" t="e">
        <f t="shared" si="35"/>
        <v>#DIV/0!</v>
      </c>
    </row>
    <row r="203" spans="1:16" ht="38.25" customHeight="1" hidden="1" outlineLevel="3">
      <c r="A203" s="31" t="s">
        <v>233</v>
      </c>
      <c r="B203" s="32">
        <v>2020202105</v>
      </c>
      <c r="C203" s="32" t="s">
        <v>235</v>
      </c>
      <c r="D203" s="33" t="s">
        <v>301</v>
      </c>
      <c r="E203" s="25" t="s">
        <v>41</v>
      </c>
      <c r="F203" s="35"/>
      <c r="G203" s="24">
        <f>G204</f>
        <v>0</v>
      </c>
      <c r="H203" s="82"/>
      <c r="I203" s="82"/>
      <c r="J203" s="82"/>
      <c r="K203" s="82"/>
      <c r="L203" s="82"/>
      <c r="M203" s="82"/>
      <c r="N203" s="83"/>
      <c r="O203" s="111"/>
      <c r="P203" s="110" t="e">
        <f t="shared" si="35"/>
        <v>#DIV/0!</v>
      </c>
    </row>
    <row r="204" spans="1:16" ht="27.75" customHeight="1" hidden="1" outlineLevel="3">
      <c r="A204" s="31">
        <v>936</v>
      </c>
      <c r="B204" s="32">
        <v>2020202105</v>
      </c>
      <c r="C204" s="32" t="s">
        <v>235</v>
      </c>
      <c r="D204" s="33" t="s">
        <v>301</v>
      </c>
      <c r="E204" s="25" t="s">
        <v>41</v>
      </c>
      <c r="F204" s="35"/>
      <c r="G204" s="24"/>
      <c r="H204" s="91">
        <v>17832.4</v>
      </c>
      <c r="I204" s="91">
        <v>17832.4</v>
      </c>
      <c r="J204" s="91">
        <v>17832.4</v>
      </c>
      <c r="K204" s="91">
        <v>17832.4</v>
      </c>
      <c r="L204" s="91">
        <v>17832.4</v>
      </c>
      <c r="M204" s="91">
        <v>17832.4</v>
      </c>
      <c r="N204" s="92">
        <v>17832.4</v>
      </c>
      <c r="O204" s="111"/>
      <c r="P204" s="110" t="e">
        <f t="shared" si="35"/>
        <v>#DIV/0!</v>
      </c>
    </row>
    <row r="205" spans="1:16" s="19" customFormat="1" ht="36.75" customHeight="1" hidden="1" outlineLevel="3">
      <c r="A205" s="47" t="s">
        <v>233</v>
      </c>
      <c r="B205" s="27">
        <v>2020205100</v>
      </c>
      <c r="C205" s="27" t="s">
        <v>235</v>
      </c>
      <c r="D205" s="28">
        <v>151</v>
      </c>
      <c r="E205" s="29" t="s">
        <v>52</v>
      </c>
      <c r="F205" s="30"/>
      <c r="G205" s="81">
        <f>G206</f>
        <v>0</v>
      </c>
      <c r="H205" s="81">
        <f aca="true" t="shared" si="52" ref="H205:O205">H206</f>
        <v>1350.7</v>
      </c>
      <c r="I205" s="81">
        <f t="shared" si="52"/>
        <v>1350.7</v>
      </c>
      <c r="J205" s="81">
        <f t="shared" si="52"/>
        <v>1350.7</v>
      </c>
      <c r="K205" s="81">
        <f t="shared" si="52"/>
        <v>1350.7</v>
      </c>
      <c r="L205" s="81">
        <f t="shared" si="52"/>
        <v>1350.7</v>
      </c>
      <c r="M205" s="81">
        <f t="shared" si="52"/>
        <v>1350.7</v>
      </c>
      <c r="N205" s="81">
        <f t="shared" si="52"/>
        <v>1350.7</v>
      </c>
      <c r="O205" s="81">
        <f t="shared" si="52"/>
        <v>0</v>
      </c>
      <c r="P205" s="109" t="e">
        <f t="shared" si="35"/>
        <v>#DIV/0!</v>
      </c>
    </row>
    <row r="206" spans="1:16" ht="39.75" customHeight="1" hidden="1" outlineLevel="3">
      <c r="A206" s="46" t="s">
        <v>233</v>
      </c>
      <c r="B206" s="32">
        <v>2020205105</v>
      </c>
      <c r="C206" s="32" t="s">
        <v>235</v>
      </c>
      <c r="D206" s="33">
        <v>151</v>
      </c>
      <c r="E206" s="25" t="s">
        <v>53</v>
      </c>
      <c r="F206" s="35"/>
      <c r="G206" s="24">
        <f>G207</f>
        <v>0</v>
      </c>
      <c r="H206" s="24">
        <f aca="true" t="shared" si="53" ref="H206:O206">H207</f>
        <v>1350.7</v>
      </c>
      <c r="I206" s="24">
        <f t="shared" si="53"/>
        <v>1350.7</v>
      </c>
      <c r="J206" s="24">
        <f t="shared" si="53"/>
        <v>1350.7</v>
      </c>
      <c r="K206" s="24">
        <f t="shared" si="53"/>
        <v>1350.7</v>
      </c>
      <c r="L206" s="24">
        <f t="shared" si="53"/>
        <v>1350.7</v>
      </c>
      <c r="M206" s="24">
        <f t="shared" si="53"/>
        <v>1350.7</v>
      </c>
      <c r="N206" s="24">
        <f t="shared" si="53"/>
        <v>1350.7</v>
      </c>
      <c r="O206" s="24">
        <f t="shared" si="53"/>
        <v>0</v>
      </c>
      <c r="P206" s="110" t="e">
        <f t="shared" si="35"/>
        <v>#DIV/0!</v>
      </c>
    </row>
    <row r="207" spans="1:16" ht="42" customHeight="1" hidden="1" outlineLevel="3">
      <c r="A207" s="31">
        <v>903</v>
      </c>
      <c r="B207" s="32">
        <v>2020205105</v>
      </c>
      <c r="C207" s="32" t="s">
        <v>235</v>
      </c>
      <c r="D207" s="33">
        <v>151</v>
      </c>
      <c r="E207" s="25" t="s">
        <v>53</v>
      </c>
      <c r="F207" s="35"/>
      <c r="G207" s="24"/>
      <c r="H207" s="24">
        <v>1350.7</v>
      </c>
      <c r="I207" s="24">
        <v>1350.7</v>
      </c>
      <c r="J207" s="24">
        <v>1350.7</v>
      </c>
      <c r="K207" s="24">
        <v>1350.7</v>
      </c>
      <c r="L207" s="24">
        <v>1350.7</v>
      </c>
      <c r="M207" s="24">
        <v>1350.7</v>
      </c>
      <c r="N207" s="24">
        <v>1350.7</v>
      </c>
      <c r="O207" s="24"/>
      <c r="P207" s="110" t="e">
        <f t="shared" si="35"/>
        <v>#DIV/0!</v>
      </c>
    </row>
    <row r="208" spans="1:16" ht="63" customHeight="1" outlineLevel="3">
      <c r="A208" s="47" t="s">
        <v>233</v>
      </c>
      <c r="B208" s="27">
        <v>2020207700</v>
      </c>
      <c r="C208" s="48" t="s">
        <v>235</v>
      </c>
      <c r="D208" s="28">
        <v>151</v>
      </c>
      <c r="E208" s="29" t="s">
        <v>75</v>
      </c>
      <c r="F208" s="35"/>
      <c r="G208" s="81">
        <f>G209</f>
        <v>2500</v>
      </c>
      <c r="H208" s="81">
        <f aca="true" t="shared" si="54" ref="H208:N208">H209</f>
        <v>2442.119</v>
      </c>
      <c r="I208" s="81">
        <f t="shared" si="54"/>
        <v>2442.119</v>
      </c>
      <c r="J208" s="81">
        <f t="shared" si="54"/>
        <v>2442.119</v>
      </c>
      <c r="K208" s="81">
        <f t="shared" si="54"/>
        <v>2442.119</v>
      </c>
      <c r="L208" s="81">
        <f t="shared" si="54"/>
        <v>2442.119</v>
      </c>
      <c r="M208" s="81">
        <f t="shared" si="54"/>
        <v>2442.119</v>
      </c>
      <c r="N208" s="81">
        <f t="shared" si="54"/>
        <v>2442.119</v>
      </c>
      <c r="O208" s="81"/>
      <c r="P208" s="109"/>
    </row>
    <row r="209" spans="1:16" ht="57.75" customHeight="1" outlineLevel="3">
      <c r="A209" s="46" t="s">
        <v>233</v>
      </c>
      <c r="B209" s="32">
        <v>2020207705</v>
      </c>
      <c r="C209" s="49" t="s">
        <v>235</v>
      </c>
      <c r="D209" s="33">
        <v>151</v>
      </c>
      <c r="E209" s="25" t="s">
        <v>76</v>
      </c>
      <c r="F209" s="35"/>
      <c r="G209" s="24">
        <f>G210</f>
        <v>2500</v>
      </c>
      <c r="H209" s="24">
        <f aca="true" t="shared" si="55" ref="H209:N209">H210</f>
        <v>2442.119</v>
      </c>
      <c r="I209" s="24">
        <f t="shared" si="55"/>
        <v>2442.119</v>
      </c>
      <c r="J209" s="24">
        <f t="shared" si="55"/>
        <v>2442.119</v>
      </c>
      <c r="K209" s="24">
        <f t="shared" si="55"/>
        <v>2442.119</v>
      </c>
      <c r="L209" s="24">
        <f t="shared" si="55"/>
        <v>2442.119</v>
      </c>
      <c r="M209" s="24">
        <f t="shared" si="55"/>
        <v>2442.119</v>
      </c>
      <c r="N209" s="24">
        <f t="shared" si="55"/>
        <v>2442.119</v>
      </c>
      <c r="O209" s="24"/>
      <c r="P209" s="110"/>
    </row>
    <row r="210" spans="1:16" ht="57" customHeight="1" outlineLevel="3">
      <c r="A210" s="46" t="s">
        <v>279</v>
      </c>
      <c r="B210" s="32">
        <v>2020207705</v>
      </c>
      <c r="C210" s="49" t="s">
        <v>235</v>
      </c>
      <c r="D210" s="33">
        <v>151</v>
      </c>
      <c r="E210" s="25" t="s">
        <v>76</v>
      </c>
      <c r="F210" s="35"/>
      <c r="G210" s="24">
        <v>2500</v>
      </c>
      <c r="H210" s="24">
        <v>2442.119</v>
      </c>
      <c r="I210" s="24">
        <v>2442.119</v>
      </c>
      <c r="J210" s="24">
        <v>2442.119</v>
      </c>
      <c r="K210" s="24">
        <v>2442.119</v>
      </c>
      <c r="L210" s="24">
        <v>2442.119</v>
      </c>
      <c r="M210" s="24">
        <v>2442.119</v>
      </c>
      <c r="N210" s="24">
        <v>2442.119</v>
      </c>
      <c r="O210" s="24"/>
      <c r="P210" s="110"/>
    </row>
    <row r="211" spans="1:16" s="19" customFormat="1" ht="117.75" customHeight="1" outlineLevel="3">
      <c r="A211" s="47" t="s">
        <v>233</v>
      </c>
      <c r="B211" s="27">
        <v>2020208800</v>
      </c>
      <c r="C211" s="48" t="s">
        <v>235</v>
      </c>
      <c r="D211" s="28">
        <v>151</v>
      </c>
      <c r="E211" s="29" t="s">
        <v>51</v>
      </c>
      <c r="F211" s="30"/>
      <c r="G211" s="81">
        <f>G212</f>
        <v>8915.131</v>
      </c>
      <c r="H211" s="81">
        <f aca="true" t="shared" si="56" ref="H211:N212">H212</f>
        <v>0</v>
      </c>
      <c r="I211" s="81">
        <f t="shared" si="56"/>
        <v>0</v>
      </c>
      <c r="J211" s="81">
        <f t="shared" si="56"/>
        <v>0</v>
      </c>
      <c r="K211" s="81">
        <f t="shared" si="56"/>
        <v>0</v>
      </c>
      <c r="L211" s="81">
        <f t="shared" si="56"/>
        <v>0</v>
      </c>
      <c r="M211" s="81">
        <f t="shared" si="56"/>
        <v>0</v>
      </c>
      <c r="N211" s="81">
        <f t="shared" si="56"/>
        <v>0</v>
      </c>
      <c r="O211" s="81"/>
      <c r="P211" s="109"/>
    </row>
    <row r="212" spans="1:16" ht="116.25" customHeight="1" outlineLevel="3">
      <c r="A212" s="46" t="s">
        <v>233</v>
      </c>
      <c r="B212" s="32">
        <v>2020208805</v>
      </c>
      <c r="C212" s="49" t="s">
        <v>235</v>
      </c>
      <c r="D212" s="33">
        <v>151</v>
      </c>
      <c r="E212" s="25" t="s">
        <v>50</v>
      </c>
      <c r="F212" s="35"/>
      <c r="G212" s="24">
        <f>G213</f>
        <v>8915.131</v>
      </c>
      <c r="H212" s="24">
        <f t="shared" si="56"/>
        <v>0</v>
      </c>
      <c r="I212" s="24">
        <f t="shared" si="56"/>
        <v>0</v>
      </c>
      <c r="J212" s="24">
        <f t="shared" si="56"/>
        <v>0</v>
      </c>
      <c r="K212" s="24">
        <f t="shared" si="56"/>
        <v>0</v>
      </c>
      <c r="L212" s="24">
        <f t="shared" si="56"/>
        <v>0</v>
      </c>
      <c r="M212" s="24">
        <f t="shared" si="56"/>
        <v>0</v>
      </c>
      <c r="N212" s="24">
        <f t="shared" si="56"/>
        <v>0</v>
      </c>
      <c r="O212" s="24"/>
      <c r="P212" s="110"/>
    </row>
    <row r="213" spans="1:16" ht="114.75" customHeight="1" outlineLevel="3">
      <c r="A213" s="46" t="s">
        <v>265</v>
      </c>
      <c r="B213" s="32">
        <v>2020208805</v>
      </c>
      <c r="C213" s="49" t="s">
        <v>112</v>
      </c>
      <c r="D213" s="33">
        <v>151</v>
      </c>
      <c r="E213" s="25" t="s">
        <v>50</v>
      </c>
      <c r="F213" s="35"/>
      <c r="G213" s="24">
        <v>8915.131</v>
      </c>
      <c r="H213" s="91"/>
      <c r="I213" s="91"/>
      <c r="J213" s="91"/>
      <c r="K213" s="91"/>
      <c r="L213" s="91"/>
      <c r="M213" s="91"/>
      <c r="N213" s="92"/>
      <c r="O213" s="116"/>
      <c r="P213" s="110"/>
    </row>
    <row r="214" spans="1:16" ht="100.5" customHeight="1" outlineLevel="3">
      <c r="A214" s="47" t="s">
        <v>233</v>
      </c>
      <c r="B214" s="27">
        <v>2020208900</v>
      </c>
      <c r="C214" s="48" t="s">
        <v>235</v>
      </c>
      <c r="D214" s="28">
        <v>151</v>
      </c>
      <c r="E214" s="29" t="s">
        <v>110</v>
      </c>
      <c r="F214" s="30"/>
      <c r="G214" s="81">
        <f>G215</f>
        <v>2900.808</v>
      </c>
      <c r="H214" s="81">
        <f aca="true" t="shared" si="57" ref="H214:N215">H215</f>
        <v>0</v>
      </c>
      <c r="I214" s="81">
        <f t="shared" si="57"/>
        <v>0</v>
      </c>
      <c r="J214" s="81">
        <f t="shared" si="57"/>
        <v>0</v>
      </c>
      <c r="K214" s="81">
        <f t="shared" si="57"/>
        <v>0</v>
      </c>
      <c r="L214" s="81">
        <f t="shared" si="57"/>
        <v>0</v>
      </c>
      <c r="M214" s="81">
        <f t="shared" si="57"/>
        <v>0</v>
      </c>
      <c r="N214" s="81">
        <f t="shared" si="57"/>
        <v>0</v>
      </c>
      <c r="O214" s="81"/>
      <c r="P214" s="109"/>
    </row>
    <row r="215" spans="1:16" ht="97.5" customHeight="1" outlineLevel="3">
      <c r="A215" s="46" t="s">
        <v>233</v>
      </c>
      <c r="B215" s="32">
        <v>2020208905</v>
      </c>
      <c r="C215" s="49" t="s">
        <v>235</v>
      </c>
      <c r="D215" s="33">
        <v>151</v>
      </c>
      <c r="E215" s="25" t="s">
        <v>111</v>
      </c>
      <c r="F215" s="35"/>
      <c r="G215" s="24">
        <f>G216</f>
        <v>2900.808</v>
      </c>
      <c r="H215" s="24">
        <f t="shared" si="57"/>
        <v>0</v>
      </c>
      <c r="I215" s="24">
        <f t="shared" si="57"/>
        <v>0</v>
      </c>
      <c r="J215" s="24">
        <f t="shared" si="57"/>
        <v>0</v>
      </c>
      <c r="K215" s="24">
        <f t="shared" si="57"/>
        <v>0</v>
      </c>
      <c r="L215" s="24">
        <f t="shared" si="57"/>
        <v>0</v>
      </c>
      <c r="M215" s="24">
        <f t="shared" si="57"/>
        <v>0</v>
      </c>
      <c r="N215" s="24">
        <f t="shared" si="57"/>
        <v>0</v>
      </c>
      <c r="O215" s="24"/>
      <c r="P215" s="110"/>
    </row>
    <row r="216" spans="1:16" ht="73.5" customHeight="1" outlineLevel="3">
      <c r="A216" s="46" t="s">
        <v>265</v>
      </c>
      <c r="B216" s="32">
        <v>2020208905</v>
      </c>
      <c r="C216" s="49" t="s">
        <v>112</v>
      </c>
      <c r="D216" s="33">
        <v>151</v>
      </c>
      <c r="E216" s="25" t="s">
        <v>113</v>
      </c>
      <c r="F216" s="35"/>
      <c r="G216" s="24">
        <v>2900.808</v>
      </c>
      <c r="H216" s="91"/>
      <c r="I216" s="91"/>
      <c r="J216" s="91"/>
      <c r="K216" s="91"/>
      <c r="L216" s="91"/>
      <c r="M216" s="91"/>
      <c r="N216" s="92"/>
      <c r="O216" s="116"/>
      <c r="P216" s="110"/>
    </row>
    <row r="217" spans="1:16" ht="2.25" customHeight="1" hidden="1" outlineLevel="3">
      <c r="A217" s="47" t="s">
        <v>233</v>
      </c>
      <c r="B217" s="27">
        <v>2020207700</v>
      </c>
      <c r="C217" s="48" t="s">
        <v>235</v>
      </c>
      <c r="D217" s="28">
        <v>151</v>
      </c>
      <c r="E217" s="29" t="s">
        <v>75</v>
      </c>
      <c r="F217" s="35"/>
      <c r="G217" s="81">
        <f>G218</f>
        <v>0</v>
      </c>
      <c r="H217" s="81">
        <f aca="true" t="shared" si="58" ref="H217:O217">H218</f>
        <v>17500</v>
      </c>
      <c r="I217" s="81">
        <f t="shared" si="58"/>
        <v>17500</v>
      </c>
      <c r="J217" s="81">
        <f t="shared" si="58"/>
        <v>17500</v>
      </c>
      <c r="K217" s="81">
        <f t="shared" si="58"/>
        <v>17500</v>
      </c>
      <c r="L217" s="81">
        <f t="shared" si="58"/>
        <v>17500</v>
      </c>
      <c r="M217" s="81">
        <f t="shared" si="58"/>
        <v>17500</v>
      </c>
      <c r="N217" s="81">
        <f t="shared" si="58"/>
        <v>17500</v>
      </c>
      <c r="O217" s="81">
        <f t="shared" si="58"/>
        <v>0</v>
      </c>
      <c r="P217" s="110" t="e">
        <f t="shared" si="35"/>
        <v>#DIV/0!</v>
      </c>
    </row>
    <row r="218" spans="1:16" ht="17.25" customHeight="1" hidden="1" outlineLevel="3">
      <c r="A218" s="46" t="s">
        <v>233</v>
      </c>
      <c r="B218" s="32">
        <v>2020207705</v>
      </c>
      <c r="C218" s="49" t="s">
        <v>235</v>
      </c>
      <c r="D218" s="33">
        <v>151</v>
      </c>
      <c r="E218" s="25" t="s">
        <v>76</v>
      </c>
      <c r="F218" s="35"/>
      <c r="G218" s="24"/>
      <c r="H218" s="24">
        <f aca="true" t="shared" si="59" ref="H218:N218">11929.2+5570.8</f>
        <v>17500</v>
      </c>
      <c r="I218" s="24">
        <f t="shared" si="59"/>
        <v>17500</v>
      </c>
      <c r="J218" s="24">
        <f t="shared" si="59"/>
        <v>17500</v>
      </c>
      <c r="K218" s="24">
        <f t="shared" si="59"/>
        <v>17500</v>
      </c>
      <c r="L218" s="24">
        <f t="shared" si="59"/>
        <v>17500</v>
      </c>
      <c r="M218" s="24">
        <f t="shared" si="59"/>
        <v>17500</v>
      </c>
      <c r="N218" s="24">
        <f t="shared" si="59"/>
        <v>17500</v>
      </c>
      <c r="O218" s="24"/>
      <c r="P218" s="110" t="e">
        <f t="shared" si="35"/>
        <v>#DIV/0!</v>
      </c>
    </row>
    <row r="219" spans="1:16" ht="29.25" customHeight="1" hidden="1" outlineLevel="3">
      <c r="A219" s="46" t="s">
        <v>303</v>
      </c>
      <c r="B219" s="32">
        <v>2020207705</v>
      </c>
      <c r="C219" s="49" t="s">
        <v>235</v>
      </c>
      <c r="D219" s="33">
        <v>151</v>
      </c>
      <c r="E219" s="25" t="s">
        <v>76</v>
      </c>
      <c r="F219" s="35"/>
      <c r="G219" s="24"/>
      <c r="H219" s="91"/>
      <c r="I219" s="91"/>
      <c r="J219" s="91"/>
      <c r="K219" s="91"/>
      <c r="L219" s="91"/>
      <c r="M219" s="91"/>
      <c r="N219" s="92"/>
      <c r="O219" s="111"/>
      <c r="P219" s="110" t="e">
        <f t="shared" si="35"/>
        <v>#DIV/0!</v>
      </c>
    </row>
    <row r="220" spans="1:16" ht="30" customHeight="1" hidden="1" outlineLevel="3">
      <c r="A220" s="26" t="s">
        <v>233</v>
      </c>
      <c r="B220" s="27">
        <v>2020220400</v>
      </c>
      <c r="C220" s="27" t="s">
        <v>235</v>
      </c>
      <c r="D220" s="28" t="s">
        <v>301</v>
      </c>
      <c r="E220" s="29" t="s">
        <v>127</v>
      </c>
      <c r="F220" s="35"/>
      <c r="G220" s="81">
        <f>G221</f>
        <v>0</v>
      </c>
      <c r="H220" s="81">
        <f aca="true" t="shared" si="60" ref="H220:O220">H221</f>
        <v>0</v>
      </c>
      <c r="I220" s="81">
        <f t="shared" si="60"/>
        <v>0</v>
      </c>
      <c r="J220" s="81">
        <f t="shared" si="60"/>
        <v>0</v>
      </c>
      <c r="K220" s="81">
        <f t="shared" si="60"/>
        <v>0</v>
      </c>
      <c r="L220" s="81">
        <f t="shared" si="60"/>
        <v>0</v>
      </c>
      <c r="M220" s="81">
        <f t="shared" si="60"/>
        <v>0</v>
      </c>
      <c r="N220" s="81">
        <f t="shared" si="60"/>
        <v>0</v>
      </c>
      <c r="O220" s="81">
        <f t="shared" si="60"/>
        <v>0</v>
      </c>
      <c r="P220" s="109" t="e">
        <f t="shared" si="35"/>
        <v>#DIV/0!</v>
      </c>
    </row>
    <row r="221" spans="1:16" ht="30.75" customHeight="1" hidden="1" outlineLevel="3">
      <c r="A221" s="31" t="s">
        <v>233</v>
      </c>
      <c r="B221" s="32">
        <v>2020220405</v>
      </c>
      <c r="C221" s="32" t="s">
        <v>235</v>
      </c>
      <c r="D221" s="33" t="s">
        <v>301</v>
      </c>
      <c r="E221" s="25" t="s">
        <v>127</v>
      </c>
      <c r="F221" s="35"/>
      <c r="G221" s="24">
        <f>G223+G222</f>
        <v>0</v>
      </c>
      <c r="H221" s="24">
        <f aca="true" t="shared" si="61" ref="H221:N221">H223</f>
        <v>0</v>
      </c>
      <c r="I221" s="24">
        <f t="shared" si="61"/>
        <v>0</v>
      </c>
      <c r="J221" s="24">
        <f t="shared" si="61"/>
        <v>0</v>
      </c>
      <c r="K221" s="24">
        <f t="shared" si="61"/>
        <v>0</v>
      </c>
      <c r="L221" s="24">
        <f t="shared" si="61"/>
        <v>0</v>
      </c>
      <c r="M221" s="24">
        <f t="shared" si="61"/>
        <v>0</v>
      </c>
      <c r="N221" s="24">
        <f t="shared" si="61"/>
        <v>0</v>
      </c>
      <c r="O221" s="24">
        <f>O223+O222</f>
        <v>0</v>
      </c>
      <c r="P221" s="110" t="e">
        <f t="shared" si="35"/>
        <v>#DIV/0!</v>
      </c>
    </row>
    <row r="222" spans="1:16" ht="32.25" customHeight="1" hidden="1" outlineLevel="3">
      <c r="A222" s="31">
        <v>903</v>
      </c>
      <c r="B222" s="32">
        <v>2020220405</v>
      </c>
      <c r="C222" s="32" t="s">
        <v>235</v>
      </c>
      <c r="D222" s="33" t="s">
        <v>301</v>
      </c>
      <c r="E222" s="25" t="s">
        <v>127</v>
      </c>
      <c r="F222" s="35"/>
      <c r="G222" s="24"/>
      <c r="H222" s="91"/>
      <c r="I222" s="91"/>
      <c r="J222" s="91"/>
      <c r="K222" s="91"/>
      <c r="L222" s="91"/>
      <c r="M222" s="91"/>
      <c r="N222" s="92"/>
      <c r="O222" s="24"/>
      <c r="P222" s="110"/>
    </row>
    <row r="223" spans="1:16" ht="30" customHeight="1" hidden="1" outlineLevel="3">
      <c r="A223" s="31">
        <v>936</v>
      </c>
      <c r="B223" s="32">
        <v>2020220405</v>
      </c>
      <c r="C223" s="32" t="s">
        <v>235</v>
      </c>
      <c r="D223" s="33" t="s">
        <v>301</v>
      </c>
      <c r="E223" s="25" t="s">
        <v>127</v>
      </c>
      <c r="F223" s="35"/>
      <c r="G223" s="24"/>
      <c r="H223" s="91"/>
      <c r="I223" s="91"/>
      <c r="J223" s="91"/>
      <c r="K223" s="91"/>
      <c r="L223" s="91"/>
      <c r="M223" s="91"/>
      <c r="N223" s="92"/>
      <c r="O223" s="24"/>
      <c r="P223" s="110"/>
    </row>
    <row r="224" spans="1:16" ht="58.5" customHeight="1" outlineLevel="3">
      <c r="A224" s="26" t="s">
        <v>233</v>
      </c>
      <c r="B224" s="27">
        <v>2020220700</v>
      </c>
      <c r="C224" s="27" t="s">
        <v>235</v>
      </c>
      <c r="D224" s="28" t="s">
        <v>301</v>
      </c>
      <c r="E224" s="29" t="s">
        <v>60</v>
      </c>
      <c r="F224" s="35"/>
      <c r="G224" s="81">
        <f>G225</f>
        <v>319</v>
      </c>
      <c r="H224" s="91"/>
      <c r="I224" s="91"/>
      <c r="J224" s="91"/>
      <c r="K224" s="91"/>
      <c r="L224" s="91"/>
      <c r="M224" s="91"/>
      <c r="N224" s="92"/>
      <c r="O224" s="24"/>
      <c r="P224" s="110"/>
    </row>
    <row r="225" spans="1:16" ht="75" customHeight="1" outlineLevel="3">
      <c r="A225" s="31" t="s">
        <v>233</v>
      </c>
      <c r="B225" s="32">
        <v>2020220705</v>
      </c>
      <c r="C225" s="32" t="s">
        <v>235</v>
      </c>
      <c r="D225" s="33" t="s">
        <v>301</v>
      </c>
      <c r="E225" s="25" t="s">
        <v>61</v>
      </c>
      <c r="F225" s="35"/>
      <c r="G225" s="24">
        <f>G226</f>
        <v>319</v>
      </c>
      <c r="H225" s="91"/>
      <c r="I225" s="91"/>
      <c r="J225" s="91"/>
      <c r="K225" s="91"/>
      <c r="L225" s="91"/>
      <c r="M225" s="91"/>
      <c r="N225" s="92"/>
      <c r="O225" s="24"/>
      <c r="P225" s="110"/>
    </row>
    <row r="226" spans="1:16" ht="79.5" customHeight="1" outlineLevel="3">
      <c r="A226" s="31">
        <v>954</v>
      </c>
      <c r="B226" s="32">
        <v>2020220705</v>
      </c>
      <c r="C226" s="32" t="s">
        <v>235</v>
      </c>
      <c r="D226" s="33" t="s">
        <v>301</v>
      </c>
      <c r="E226" s="25" t="s">
        <v>61</v>
      </c>
      <c r="F226" s="35"/>
      <c r="G226" s="24">
        <v>319</v>
      </c>
      <c r="H226" s="91"/>
      <c r="I226" s="91"/>
      <c r="J226" s="91"/>
      <c r="K226" s="91"/>
      <c r="L226" s="91"/>
      <c r="M226" s="91"/>
      <c r="N226" s="92"/>
      <c r="O226" s="24"/>
      <c r="P226" s="110"/>
    </row>
    <row r="227" spans="1:16" ht="0.75" customHeight="1" outlineLevel="3">
      <c r="A227" s="26" t="s">
        <v>233</v>
      </c>
      <c r="B227" s="27">
        <v>2020221500</v>
      </c>
      <c r="C227" s="27" t="s">
        <v>235</v>
      </c>
      <c r="D227" s="28" t="s">
        <v>301</v>
      </c>
      <c r="E227" s="29" t="s">
        <v>124</v>
      </c>
      <c r="F227" s="35"/>
      <c r="G227" s="81">
        <f>G228</f>
        <v>0</v>
      </c>
      <c r="H227" s="81">
        <f aca="true" t="shared" si="62" ref="H227:O227">H228</f>
        <v>0</v>
      </c>
      <c r="I227" s="81">
        <f t="shared" si="62"/>
        <v>0</v>
      </c>
      <c r="J227" s="81">
        <f t="shared" si="62"/>
        <v>0</v>
      </c>
      <c r="K227" s="81">
        <f t="shared" si="62"/>
        <v>0</v>
      </c>
      <c r="L227" s="81">
        <f t="shared" si="62"/>
        <v>0</v>
      </c>
      <c r="M227" s="81">
        <f t="shared" si="62"/>
        <v>0</v>
      </c>
      <c r="N227" s="81">
        <f t="shared" si="62"/>
        <v>0</v>
      </c>
      <c r="O227" s="81">
        <f t="shared" si="62"/>
        <v>0</v>
      </c>
      <c r="P227" s="109" t="e">
        <f t="shared" si="35"/>
        <v>#DIV/0!</v>
      </c>
    </row>
    <row r="228" spans="1:16" ht="26.25" customHeight="1" hidden="1" outlineLevel="3">
      <c r="A228" s="31" t="s">
        <v>233</v>
      </c>
      <c r="B228" s="32">
        <v>2020221505</v>
      </c>
      <c r="C228" s="32" t="s">
        <v>235</v>
      </c>
      <c r="D228" s="33" t="s">
        <v>301</v>
      </c>
      <c r="E228" s="25" t="s">
        <v>123</v>
      </c>
      <c r="F228" s="35"/>
      <c r="G228" s="24">
        <f>G229</f>
        <v>0</v>
      </c>
      <c r="H228" s="24">
        <f aca="true" t="shared" si="63" ref="H228:O228">H229</f>
        <v>0</v>
      </c>
      <c r="I228" s="24">
        <f t="shared" si="63"/>
        <v>0</v>
      </c>
      <c r="J228" s="24">
        <f t="shared" si="63"/>
        <v>0</v>
      </c>
      <c r="K228" s="24">
        <f t="shared" si="63"/>
        <v>0</v>
      </c>
      <c r="L228" s="24">
        <f t="shared" si="63"/>
        <v>0</v>
      </c>
      <c r="M228" s="24">
        <f t="shared" si="63"/>
        <v>0</v>
      </c>
      <c r="N228" s="24">
        <f t="shared" si="63"/>
        <v>0</v>
      </c>
      <c r="O228" s="24">
        <f t="shared" si="63"/>
        <v>0</v>
      </c>
      <c r="P228" s="110" t="e">
        <f t="shared" si="35"/>
        <v>#DIV/0!</v>
      </c>
    </row>
    <row r="229" spans="1:16" ht="24" customHeight="1" hidden="1" outlineLevel="3">
      <c r="A229" s="31">
        <v>903</v>
      </c>
      <c r="B229" s="32">
        <v>2020221505</v>
      </c>
      <c r="C229" s="32" t="s">
        <v>235</v>
      </c>
      <c r="D229" s="33" t="s">
        <v>301</v>
      </c>
      <c r="E229" s="25" t="s">
        <v>123</v>
      </c>
      <c r="F229" s="35"/>
      <c r="G229" s="24"/>
      <c r="H229" s="91"/>
      <c r="I229" s="91"/>
      <c r="J229" s="91"/>
      <c r="K229" s="91"/>
      <c r="L229" s="91"/>
      <c r="M229" s="91"/>
      <c r="N229" s="92"/>
      <c r="O229" s="24"/>
      <c r="P229" s="110" t="e">
        <f t="shared" si="35"/>
        <v>#DIV/0!</v>
      </c>
    </row>
    <row r="230" spans="1:16" ht="138.75" customHeight="1" outlineLevel="3">
      <c r="A230" s="26" t="s">
        <v>233</v>
      </c>
      <c r="B230" s="27">
        <v>2020221600</v>
      </c>
      <c r="C230" s="27" t="s">
        <v>235</v>
      </c>
      <c r="D230" s="28" t="s">
        <v>301</v>
      </c>
      <c r="E230" s="29" t="s">
        <v>105</v>
      </c>
      <c r="F230" s="35"/>
      <c r="G230" s="81">
        <f>G231</f>
        <v>36235.074</v>
      </c>
      <c r="H230" s="81">
        <f aca="true" t="shared" si="64" ref="H230:O231">H231</f>
        <v>0</v>
      </c>
      <c r="I230" s="81">
        <f t="shared" si="64"/>
        <v>0</v>
      </c>
      <c r="J230" s="81">
        <f t="shared" si="64"/>
        <v>0</v>
      </c>
      <c r="K230" s="81">
        <f t="shared" si="64"/>
        <v>0</v>
      </c>
      <c r="L230" s="81">
        <f t="shared" si="64"/>
        <v>0</v>
      </c>
      <c r="M230" s="81">
        <f t="shared" si="64"/>
        <v>0</v>
      </c>
      <c r="N230" s="81">
        <f t="shared" si="64"/>
        <v>0</v>
      </c>
      <c r="O230" s="81">
        <f t="shared" si="64"/>
        <v>18572.284</v>
      </c>
      <c r="P230" s="109">
        <f t="shared" si="35"/>
        <v>51.25499122756034</v>
      </c>
    </row>
    <row r="231" spans="1:16" ht="137.25" customHeight="1" outlineLevel="3">
      <c r="A231" s="31" t="s">
        <v>233</v>
      </c>
      <c r="B231" s="32">
        <v>2020221605</v>
      </c>
      <c r="C231" s="32" t="s">
        <v>235</v>
      </c>
      <c r="D231" s="33" t="s">
        <v>301</v>
      </c>
      <c r="E231" s="25" t="s">
        <v>146</v>
      </c>
      <c r="F231" s="35"/>
      <c r="G231" s="24">
        <f>G232</f>
        <v>36235.074</v>
      </c>
      <c r="H231" s="24">
        <f t="shared" si="64"/>
        <v>0</v>
      </c>
      <c r="I231" s="24">
        <f t="shared" si="64"/>
        <v>0</v>
      </c>
      <c r="J231" s="24">
        <f t="shared" si="64"/>
        <v>0</v>
      </c>
      <c r="K231" s="24">
        <f t="shared" si="64"/>
        <v>0</v>
      </c>
      <c r="L231" s="24">
        <f t="shared" si="64"/>
        <v>0</v>
      </c>
      <c r="M231" s="24">
        <f t="shared" si="64"/>
        <v>0</v>
      </c>
      <c r="N231" s="24">
        <f t="shared" si="64"/>
        <v>0</v>
      </c>
      <c r="O231" s="24">
        <f t="shared" si="64"/>
        <v>18572.284</v>
      </c>
      <c r="P231" s="110">
        <f t="shared" si="35"/>
        <v>51.25499122756034</v>
      </c>
    </row>
    <row r="232" spans="1:16" ht="135.75" customHeight="1" outlineLevel="3">
      <c r="A232" s="31">
        <v>919</v>
      </c>
      <c r="B232" s="32">
        <v>2020221605</v>
      </c>
      <c r="C232" s="32" t="s">
        <v>235</v>
      </c>
      <c r="D232" s="33" t="s">
        <v>301</v>
      </c>
      <c r="E232" s="25" t="s">
        <v>146</v>
      </c>
      <c r="F232" s="35"/>
      <c r="G232" s="24">
        <v>36235.074</v>
      </c>
      <c r="H232" s="91"/>
      <c r="I232" s="91"/>
      <c r="J232" s="91"/>
      <c r="K232" s="91"/>
      <c r="L232" s="91"/>
      <c r="M232" s="91"/>
      <c r="N232" s="92"/>
      <c r="O232" s="116">
        <v>18572.284</v>
      </c>
      <c r="P232" s="110">
        <f t="shared" si="35"/>
        <v>51.25499122756034</v>
      </c>
    </row>
    <row r="233" spans="1:16" ht="21.75" customHeight="1" outlineLevel="4">
      <c r="A233" s="26" t="s">
        <v>233</v>
      </c>
      <c r="B233" s="27" t="s">
        <v>304</v>
      </c>
      <c r="C233" s="27" t="s">
        <v>235</v>
      </c>
      <c r="D233" s="28" t="s">
        <v>301</v>
      </c>
      <c r="E233" s="29" t="s">
        <v>182</v>
      </c>
      <c r="F233" s="35"/>
      <c r="G233" s="81">
        <f>G234</f>
        <v>24958.787000000004</v>
      </c>
      <c r="H233" s="81">
        <f aca="true" t="shared" si="65" ref="H233:O233">H234</f>
        <v>194832.985</v>
      </c>
      <c r="I233" s="81">
        <f t="shared" si="65"/>
        <v>194832.985</v>
      </c>
      <c r="J233" s="81">
        <f t="shared" si="65"/>
        <v>194832.985</v>
      </c>
      <c r="K233" s="81">
        <f t="shared" si="65"/>
        <v>194832.985</v>
      </c>
      <c r="L233" s="81">
        <f t="shared" si="65"/>
        <v>194832.985</v>
      </c>
      <c r="M233" s="81">
        <f t="shared" si="65"/>
        <v>194832.985</v>
      </c>
      <c r="N233" s="81">
        <f t="shared" si="65"/>
        <v>194832.985</v>
      </c>
      <c r="O233" s="81">
        <f t="shared" si="65"/>
        <v>17813</v>
      </c>
      <c r="P233" s="109">
        <f t="shared" si="35"/>
        <v>71.36965430251077</v>
      </c>
    </row>
    <row r="234" spans="1:16" ht="21.75" customHeight="1" outlineLevel="5">
      <c r="A234" s="31" t="s">
        <v>233</v>
      </c>
      <c r="B234" s="32" t="s">
        <v>305</v>
      </c>
      <c r="C234" s="32" t="s">
        <v>235</v>
      </c>
      <c r="D234" s="33" t="s">
        <v>301</v>
      </c>
      <c r="E234" s="25" t="s">
        <v>183</v>
      </c>
      <c r="F234" s="35"/>
      <c r="G234" s="24">
        <f>G235+G236+G237+G239+G241+G240+G238</f>
        <v>24958.787000000004</v>
      </c>
      <c r="H234" s="24">
        <f aca="true" t="shared" si="66" ref="H234:O234">H235+H236+H237+H239+H241+H240+H238</f>
        <v>194832.985</v>
      </c>
      <c r="I234" s="24">
        <f t="shared" si="66"/>
        <v>194832.985</v>
      </c>
      <c r="J234" s="24">
        <f t="shared" si="66"/>
        <v>194832.985</v>
      </c>
      <c r="K234" s="24">
        <f t="shared" si="66"/>
        <v>194832.985</v>
      </c>
      <c r="L234" s="24">
        <f t="shared" si="66"/>
        <v>194832.985</v>
      </c>
      <c r="M234" s="24">
        <f t="shared" si="66"/>
        <v>194832.985</v>
      </c>
      <c r="N234" s="24">
        <f t="shared" si="66"/>
        <v>194832.985</v>
      </c>
      <c r="O234" s="24">
        <f t="shared" si="66"/>
        <v>17813</v>
      </c>
      <c r="P234" s="110">
        <f t="shared" si="35"/>
        <v>71.36965430251077</v>
      </c>
    </row>
    <row r="235" spans="1:16" ht="19.5" customHeight="1" outlineLevel="6">
      <c r="A235" s="31" t="s">
        <v>278</v>
      </c>
      <c r="B235" s="32" t="s">
        <v>305</v>
      </c>
      <c r="C235" s="32" t="s">
        <v>235</v>
      </c>
      <c r="D235" s="33" t="s">
        <v>301</v>
      </c>
      <c r="E235" s="25" t="s">
        <v>183</v>
      </c>
      <c r="F235" s="35"/>
      <c r="G235" s="24">
        <v>2966.469</v>
      </c>
      <c r="H235" s="93">
        <f aca="true" t="shared" si="67" ref="H235:N235">5197.1+1878.754+40</f>
        <v>7115.854</v>
      </c>
      <c r="I235" s="93">
        <f t="shared" si="67"/>
        <v>7115.854</v>
      </c>
      <c r="J235" s="93">
        <f t="shared" si="67"/>
        <v>7115.854</v>
      </c>
      <c r="K235" s="93">
        <f t="shared" si="67"/>
        <v>7115.854</v>
      </c>
      <c r="L235" s="93">
        <f t="shared" si="67"/>
        <v>7115.854</v>
      </c>
      <c r="M235" s="93">
        <f t="shared" si="67"/>
        <v>7115.854</v>
      </c>
      <c r="N235" s="94">
        <f t="shared" si="67"/>
        <v>7115.854</v>
      </c>
      <c r="O235" s="113"/>
      <c r="P235" s="110"/>
    </row>
    <row r="236" spans="1:16" ht="21.75" customHeight="1" outlineLevel="6">
      <c r="A236" s="31" t="s">
        <v>279</v>
      </c>
      <c r="B236" s="32" t="s">
        <v>305</v>
      </c>
      <c r="C236" s="32" t="s">
        <v>235</v>
      </c>
      <c r="D236" s="33" t="s">
        <v>301</v>
      </c>
      <c r="E236" s="25" t="s">
        <v>183</v>
      </c>
      <c r="F236" s="35"/>
      <c r="G236" s="24">
        <v>19107.38</v>
      </c>
      <c r="H236" s="93">
        <f aca="true" t="shared" si="68" ref="H236:N236">20868.12+131.76+625</f>
        <v>21624.879999999997</v>
      </c>
      <c r="I236" s="93">
        <f t="shared" si="68"/>
        <v>21624.879999999997</v>
      </c>
      <c r="J236" s="93">
        <f t="shared" si="68"/>
        <v>21624.879999999997</v>
      </c>
      <c r="K236" s="93">
        <f t="shared" si="68"/>
        <v>21624.879999999997</v>
      </c>
      <c r="L236" s="93">
        <f t="shared" si="68"/>
        <v>21624.879999999997</v>
      </c>
      <c r="M236" s="93">
        <f t="shared" si="68"/>
        <v>21624.879999999997</v>
      </c>
      <c r="N236" s="94">
        <f t="shared" si="68"/>
        <v>21624.879999999997</v>
      </c>
      <c r="O236" s="113">
        <v>17813</v>
      </c>
      <c r="P236" s="110">
        <f t="shared" si="35"/>
        <v>93.22575884291828</v>
      </c>
    </row>
    <row r="237" spans="1:16" ht="21" customHeight="1" outlineLevel="6">
      <c r="A237" s="31" t="s">
        <v>265</v>
      </c>
      <c r="B237" s="32" t="s">
        <v>305</v>
      </c>
      <c r="C237" s="32" t="s">
        <v>235</v>
      </c>
      <c r="D237" s="33" t="s">
        <v>301</v>
      </c>
      <c r="E237" s="25" t="s">
        <v>183</v>
      </c>
      <c r="F237" s="35"/>
      <c r="G237" s="24">
        <v>2547.168</v>
      </c>
      <c r="H237" s="93">
        <f aca="true" t="shared" si="69" ref="H237:N237">196+3008.297+1473-180</f>
        <v>4497.2970000000005</v>
      </c>
      <c r="I237" s="93">
        <f t="shared" si="69"/>
        <v>4497.2970000000005</v>
      </c>
      <c r="J237" s="93">
        <f t="shared" si="69"/>
        <v>4497.2970000000005</v>
      </c>
      <c r="K237" s="93">
        <f t="shared" si="69"/>
        <v>4497.2970000000005</v>
      </c>
      <c r="L237" s="93">
        <f t="shared" si="69"/>
        <v>4497.2970000000005</v>
      </c>
      <c r="M237" s="93">
        <f t="shared" si="69"/>
        <v>4497.2970000000005</v>
      </c>
      <c r="N237" s="94">
        <f t="shared" si="69"/>
        <v>4497.2970000000005</v>
      </c>
      <c r="O237" s="113"/>
      <c r="P237" s="110"/>
    </row>
    <row r="238" spans="1:16" ht="22.5" customHeight="1" hidden="1" outlineLevel="6">
      <c r="A238" s="31">
        <v>919</v>
      </c>
      <c r="B238" s="32" t="s">
        <v>305</v>
      </c>
      <c r="C238" s="32" t="s">
        <v>235</v>
      </c>
      <c r="D238" s="33" t="s">
        <v>301</v>
      </c>
      <c r="E238" s="25" t="s">
        <v>183</v>
      </c>
      <c r="F238" s="35"/>
      <c r="G238" s="24"/>
      <c r="H238" s="93"/>
      <c r="I238" s="93"/>
      <c r="J238" s="93"/>
      <c r="K238" s="93"/>
      <c r="L238" s="93"/>
      <c r="M238" s="93"/>
      <c r="N238" s="94"/>
      <c r="O238" s="112"/>
      <c r="P238" s="110" t="e">
        <f t="shared" si="35"/>
        <v>#DIV/0!</v>
      </c>
    </row>
    <row r="239" spans="1:16" ht="21.75" customHeight="1" hidden="1" outlineLevel="6">
      <c r="A239" s="31" t="s">
        <v>303</v>
      </c>
      <c r="B239" s="32" t="s">
        <v>305</v>
      </c>
      <c r="C239" s="32" t="s">
        <v>235</v>
      </c>
      <c r="D239" s="33" t="s">
        <v>301</v>
      </c>
      <c r="E239" s="25" t="s">
        <v>183</v>
      </c>
      <c r="F239" s="35"/>
      <c r="G239" s="24"/>
      <c r="H239" s="93">
        <f aca="true" t="shared" si="70" ref="H239:N239">84713.5+27575.126+45.2+1400+958.18+263+684+45000+691.294+76.1-1284.826</f>
        <v>160121.574</v>
      </c>
      <c r="I239" s="93">
        <f t="shared" si="70"/>
        <v>160121.574</v>
      </c>
      <c r="J239" s="93">
        <f t="shared" si="70"/>
        <v>160121.574</v>
      </c>
      <c r="K239" s="93">
        <f t="shared" si="70"/>
        <v>160121.574</v>
      </c>
      <c r="L239" s="93">
        <f t="shared" si="70"/>
        <v>160121.574</v>
      </c>
      <c r="M239" s="93">
        <f t="shared" si="70"/>
        <v>160121.574</v>
      </c>
      <c r="N239" s="94">
        <f t="shared" si="70"/>
        <v>160121.574</v>
      </c>
      <c r="O239" s="113"/>
      <c r="P239" s="110"/>
    </row>
    <row r="240" spans="1:16" ht="15.75" customHeight="1" hidden="1" outlineLevel="6">
      <c r="A240" s="31">
        <v>943</v>
      </c>
      <c r="B240" s="32">
        <v>2020299905</v>
      </c>
      <c r="C240" s="49" t="s">
        <v>235</v>
      </c>
      <c r="D240" s="33">
        <v>151</v>
      </c>
      <c r="E240" s="25" t="s">
        <v>183</v>
      </c>
      <c r="F240" s="35"/>
      <c r="G240" s="24"/>
      <c r="H240" s="93"/>
      <c r="I240" s="93"/>
      <c r="J240" s="93"/>
      <c r="K240" s="93"/>
      <c r="L240" s="93"/>
      <c r="M240" s="93"/>
      <c r="N240" s="94"/>
      <c r="O240" s="112"/>
      <c r="P240" s="110"/>
    </row>
    <row r="241" spans="1:16" ht="21.75" customHeight="1" outlineLevel="6">
      <c r="A241" s="31">
        <v>954</v>
      </c>
      <c r="B241" s="32" t="s">
        <v>305</v>
      </c>
      <c r="C241" s="32" t="s">
        <v>235</v>
      </c>
      <c r="D241" s="33" t="s">
        <v>301</v>
      </c>
      <c r="E241" s="25" t="s">
        <v>183</v>
      </c>
      <c r="F241" s="35"/>
      <c r="G241" s="24">
        <v>337.77</v>
      </c>
      <c r="H241" s="93">
        <v>1473.38</v>
      </c>
      <c r="I241" s="93">
        <v>1473.38</v>
      </c>
      <c r="J241" s="93">
        <v>1473.38</v>
      </c>
      <c r="K241" s="93">
        <v>1473.38</v>
      </c>
      <c r="L241" s="93">
        <v>1473.38</v>
      </c>
      <c r="M241" s="93">
        <v>1473.38</v>
      </c>
      <c r="N241" s="94">
        <v>1473.38</v>
      </c>
      <c r="O241" s="113"/>
      <c r="P241" s="110"/>
    </row>
    <row r="242" spans="1:16" ht="40.5" customHeight="1" outlineLevel="2">
      <c r="A242" s="26" t="s">
        <v>233</v>
      </c>
      <c r="B242" s="27" t="s">
        <v>197</v>
      </c>
      <c r="C242" s="27" t="s">
        <v>235</v>
      </c>
      <c r="D242" s="28" t="s">
        <v>301</v>
      </c>
      <c r="E242" s="29" t="s">
        <v>184</v>
      </c>
      <c r="F242" s="30"/>
      <c r="G242" s="81">
        <f>+G246+G249+G251+G254+G268+G272+G278+G281+G243+G310+G284+G296+G299+G320+G313+G307+G323+G317</f>
        <v>232314.9</v>
      </c>
      <c r="H242" s="81">
        <f aca="true" t="shared" si="71" ref="H242:O242">+H246+H249+H251+H254+H268+H272+H278+H281+H243+H310+H284+H296+H299+H320+H313+H307+H323+H317</f>
        <v>144177.02999999997</v>
      </c>
      <c r="I242" s="81">
        <f t="shared" si="71"/>
        <v>144177.02999999997</v>
      </c>
      <c r="J242" s="81">
        <f t="shared" si="71"/>
        <v>144177.02999999997</v>
      </c>
      <c r="K242" s="81">
        <f t="shared" si="71"/>
        <v>144177.02999999997</v>
      </c>
      <c r="L242" s="81">
        <f t="shared" si="71"/>
        <v>144177.02999999997</v>
      </c>
      <c r="M242" s="81">
        <f t="shared" si="71"/>
        <v>144177.02999999997</v>
      </c>
      <c r="N242" s="81">
        <f t="shared" si="71"/>
        <v>144177.02999999997</v>
      </c>
      <c r="O242" s="81">
        <f t="shared" si="71"/>
        <v>128769.161</v>
      </c>
      <c r="P242" s="109">
        <f aca="true" t="shared" si="72" ref="P242:P305">O242/G242*100</f>
        <v>55.42871378460873</v>
      </c>
    </row>
    <row r="243" spans="1:16" ht="79.5" customHeight="1" outlineLevel="6">
      <c r="A243" s="26" t="s">
        <v>233</v>
      </c>
      <c r="B243" s="27" t="s">
        <v>15</v>
      </c>
      <c r="C243" s="27" t="s">
        <v>235</v>
      </c>
      <c r="D243" s="28" t="s">
        <v>301</v>
      </c>
      <c r="E243" s="29" t="s">
        <v>23</v>
      </c>
      <c r="F243" s="30"/>
      <c r="G243" s="81">
        <f>G244</f>
        <v>34.1</v>
      </c>
      <c r="H243" s="81">
        <f aca="true" t="shared" si="73" ref="H243:O243">H244</f>
        <v>18.93</v>
      </c>
      <c r="I243" s="81">
        <f t="shared" si="73"/>
        <v>18.93</v>
      </c>
      <c r="J243" s="81">
        <f t="shared" si="73"/>
        <v>18.93</v>
      </c>
      <c r="K243" s="81">
        <f t="shared" si="73"/>
        <v>18.93</v>
      </c>
      <c r="L243" s="81">
        <f t="shared" si="73"/>
        <v>18.93</v>
      </c>
      <c r="M243" s="81">
        <f t="shared" si="73"/>
        <v>18.93</v>
      </c>
      <c r="N243" s="81">
        <f t="shared" si="73"/>
        <v>18.93</v>
      </c>
      <c r="O243" s="81">
        <f t="shared" si="73"/>
        <v>34.1</v>
      </c>
      <c r="P243" s="109">
        <f t="shared" si="72"/>
        <v>100</v>
      </c>
    </row>
    <row r="244" spans="1:16" ht="71.25" customHeight="1" outlineLevel="6">
      <c r="A244" s="31" t="s">
        <v>233</v>
      </c>
      <c r="B244" s="32" t="s">
        <v>14</v>
      </c>
      <c r="C244" s="32" t="s">
        <v>235</v>
      </c>
      <c r="D244" s="33" t="s">
        <v>301</v>
      </c>
      <c r="E244" s="25" t="s">
        <v>24</v>
      </c>
      <c r="F244" s="35"/>
      <c r="G244" s="24">
        <f>G245</f>
        <v>34.1</v>
      </c>
      <c r="H244" s="24">
        <f aca="true" t="shared" si="74" ref="H244:O244">H245</f>
        <v>18.93</v>
      </c>
      <c r="I244" s="24">
        <f t="shared" si="74"/>
        <v>18.93</v>
      </c>
      <c r="J244" s="24">
        <f t="shared" si="74"/>
        <v>18.93</v>
      </c>
      <c r="K244" s="24">
        <f t="shared" si="74"/>
        <v>18.93</v>
      </c>
      <c r="L244" s="24">
        <f t="shared" si="74"/>
        <v>18.93</v>
      </c>
      <c r="M244" s="24">
        <f t="shared" si="74"/>
        <v>18.93</v>
      </c>
      <c r="N244" s="24">
        <f t="shared" si="74"/>
        <v>18.93</v>
      </c>
      <c r="O244" s="24">
        <f t="shared" si="74"/>
        <v>34.1</v>
      </c>
      <c r="P244" s="110">
        <f t="shared" si="72"/>
        <v>100</v>
      </c>
    </row>
    <row r="245" spans="1:16" ht="78" customHeight="1" outlineLevel="6">
      <c r="A245" s="31" t="s">
        <v>303</v>
      </c>
      <c r="B245" s="32" t="s">
        <v>14</v>
      </c>
      <c r="C245" s="32" t="s">
        <v>235</v>
      </c>
      <c r="D245" s="33" t="s">
        <v>301</v>
      </c>
      <c r="E245" s="25" t="s">
        <v>24</v>
      </c>
      <c r="F245" s="35"/>
      <c r="G245" s="24">
        <v>34.1</v>
      </c>
      <c r="H245" s="24">
        <v>18.93</v>
      </c>
      <c r="I245" s="24">
        <v>18.93</v>
      </c>
      <c r="J245" s="24">
        <v>18.93</v>
      </c>
      <c r="K245" s="24">
        <v>18.93</v>
      </c>
      <c r="L245" s="24">
        <v>18.93</v>
      </c>
      <c r="M245" s="24">
        <v>18.93</v>
      </c>
      <c r="N245" s="24">
        <v>18.93</v>
      </c>
      <c r="O245" s="24">
        <v>34.1</v>
      </c>
      <c r="P245" s="110">
        <f t="shared" si="72"/>
        <v>100</v>
      </c>
    </row>
    <row r="246" spans="1:16" ht="61.5" customHeight="1" outlineLevel="4">
      <c r="A246" s="26" t="s">
        <v>233</v>
      </c>
      <c r="B246" s="27" t="s">
        <v>198</v>
      </c>
      <c r="C246" s="27" t="s">
        <v>235</v>
      </c>
      <c r="D246" s="28" t="s">
        <v>301</v>
      </c>
      <c r="E246" s="29" t="s">
        <v>185</v>
      </c>
      <c r="F246" s="30"/>
      <c r="G246" s="81">
        <f>G247</f>
        <v>1002.1</v>
      </c>
      <c r="H246" s="81">
        <f aca="true" t="shared" si="75" ref="H246:O247">H247</f>
        <v>0</v>
      </c>
      <c r="I246" s="81">
        <f t="shared" si="75"/>
        <v>0</v>
      </c>
      <c r="J246" s="81">
        <f t="shared" si="75"/>
        <v>0</v>
      </c>
      <c r="K246" s="81">
        <f t="shared" si="75"/>
        <v>0</v>
      </c>
      <c r="L246" s="81">
        <f t="shared" si="75"/>
        <v>0</v>
      </c>
      <c r="M246" s="81">
        <f t="shared" si="75"/>
        <v>0</v>
      </c>
      <c r="N246" s="81">
        <f t="shared" si="75"/>
        <v>0</v>
      </c>
      <c r="O246" s="81">
        <f t="shared" si="75"/>
        <v>510.8</v>
      </c>
      <c r="P246" s="109">
        <f t="shared" si="72"/>
        <v>50.972956790739445</v>
      </c>
    </row>
    <row r="247" spans="1:16" ht="58.5" customHeight="1" outlineLevel="5">
      <c r="A247" s="31" t="s">
        <v>233</v>
      </c>
      <c r="B247" s="32" t="s">
        <v>199</v>
      </c>
      <c r="C247" s="32" t="s">
        <v>235</v>
      </c>
      <c r="D247" s="33" t="s">
        <v>301</v>
      </c>
      <c r="E247" s="25" t="s">
        <v>186</v>
      </c>
      <c r="F247" s="35"/>
      <c r="G247" s="24">
        <f>G248</f>
        <v>1002.1</v>
      </c>
      <c r="H247" s="24">
        <f t="shared" si="75"/>
        <v>0</v>
      </c>
      <c r="I247" s="24">
        <f t="shared" si="75"/>
        <v>0</v>
      </c>
      <c r="J247" s="24">
        <f t="shared" si="75"/>
        <v>0</v>
      </c>
      <c r="K247" s="24">
        <f t="shared" si="75"/>
        <v>0</v>
      </c>
      <c r="L247" s="24">
        <f t="shared" si="75"/>
        <v>0</v>
      </c>
      <c r="M247" s="24">
        <f t="shared" si="75"/>
        <v>0</v>
      </c>
      <c r="N247" s="24">
        <f t="shared" si="75"/>
        <v>0</v>
      </c>
      <c r="O247" s="24">
        <f t="shared" si="75"/>
        <v>510.8</v>
      </c>
      <c r="P247" s="110">
        <f t="shared" si="72"/>
        <v>50.972956790739445</v>
      </c>
    </row>
    <row r="248" spans="1:16" ht="60" customHeight="1" outlineLevel="6">
      <c r="A248" s="31" t="s">
        <v>265</v>
      </c>
      <c r="B248" s="32" t="s">
        <v>199</v>
      </c>
      <c r="C248" s="32" t="s">
        <v>235</v>
      </c>
      <c r="D248" s="33" t="s">
        <v>301</v>
      </c>
      <c r="E248" s="25" t="s">
        <v>186</v>
      </c>
      <c r="F248" s="35"/>
      <c r="G248" s="24">
        <v>1002.1</v>
      </c>
      <c r="H248" s="82">
        <v>0</v>
      </c>
      <c r="I248" s="82">
        <v>0</v>
      </c>
      <c r="J248" s="82">
        <v>0</v>
      </c>
      <c r="K248" s="82">
        <v>0</v>
      </c>
      <c r="L248" s="82">
        <v>0</v>
      </c>
      <c r="M248" s="82">
        <v>0</v>
      </c>
      <c r="N248" s="83">
        <v>0</v>
      </c>
      <c r="O248" s="113">
        <v>510.8</v>
      </c>
      <c r="P248" s="110">
        <f t="shared" si="72"/>
        <v>50.972956790739445</v>
      </c>
    </row>
    <row r="249" spans="1:16" ht="60.75" customHeight="1" hidden="1" outlineLevel="4">
      <c r="A249" s="26" t="s">
        <v>233</v>
      </c>
      <c r="B249" s="27" t="s">
        <v>200</v>
      </c>
      <c r="C249" s="27" t="s">
        <v>235</v>
      </c>
      <c r="D249" s="28" t="s">
        <v>301</v>
      </c>
      <c r="E249" s="29" t="s">
        <v>187</v>
      </c>
      <c r="F249" s="30"/>
      <c r="G249" s="81">
        <f>G250</f>
        <v>0</v>
      </c>
      <c r="H249" s="82">
        <v>0</v>
      </c>
      <c r="I249" s="82">
        <v>0</v>
      </c>
      <c r="J249" s="82">
        <v>0</v>
      </c>
      <c r="K249" s="82">
        <v>0</v>
      </c>
      <c r="L249" s="82">
        <v>0</v>
      </c>
      <c r="M249" s="82">
        <v>0</v>
      </c>
      <c r="N249" s="83">
        <v>0</v>
      </c>
      <c r="O249" s="111"/>
      <c r="P249" s="110" t="e">
        <f t="shared" si="72"/>
        <v>#DIV/0!</v>
      </c>
    </row>
    <row r="250" spans="1:16" ht="40.5" customHeight="1" hidden="1" outlineLevel="6">
      <c r="A250" s="31" t="s">
        <v>279</v>
      </c>
      <c r="B250" s="32" t="s">
        <v>201</v>
      </c>
      <c r="C250" s="32" t="s">
        <v>235</v>
      </c>
      <c r="D250" s="33" t="s">
        <v>301</v>
      </c>
      <c r="E250" s="25" t="s">
        <v>188</v>
      </c>
      <c r="F250" s="35"/>
      <c r="G250" s="24"/>
      <c r="H250" s="91">
        <v>2740</v>
      </c>
      <c r="I250" s="91">
        <v>2740</v>
      </c>
      <c r="J250" s="91">
        <v>2740</v>
      </c>
      <c r="K250" s="91">
        <v>2740</v>
      </c>
      <c r="L250" s="91">
        <v>2740</v>
      </c>
      <c r="M250" s="91">
        <v>2740</v>
      </c>
      <c r="N250" s="92">
        <v>2740</v>
      </c>
      <c r="O250" s="111"/>
      <c r="P250" s="110" t="e">
        <f t="shared" si="72"/>
        <v>#DIV/0!</v>
      </c>
    </row>
    <row r="251" spans="1:16" ht="80.25" customHeight="1" hidden="1" outlineLevel="4" collapsed="1">
      <c r="A251" s="26" t="s">
        <v>233</v>
      </c>
      <c r="B251" s="27" t="s">
        <v>202</v>
      </c>
      <c r="C251" s="27" t="s">
        <v>235</v>
      </c>
      <c r="D251" s="28" t="s">
        <v>301</v>
      </c>
      <c r="E251" s="29" t="s">
        <v>189</v>
      </c>
      <c r="F251" s="30"/>
      <c r="G251" s="81">
        <f>G252</f>
        <v>0</v>
      </c>
      <c r="H251" s="81">
        <f aca="true" t="shared" si="76" ref="H251:O252">H252</f>
        <v>0</v>
      </c>
      <c r="I251" s="81">
        <f t="shared" si="76"/>
        <v>0</v>
      </c>
      <c r="J251" s="81">
        <f t="shared" si="76"/>
        <v>0</v>
      </c>
      <c r="K251" s="81">
        <f t="shared" si="76"/>
        <v>0</v>
      </c>
      <c r="L251" s="81">
        <f t="shared" si="76"/>
        <v>0</v>
      </c>
      <c r="M251" s="81">
        <f t="shared" si="76"/>
        <v>0</v>
      </c>
      <c r="N251" s="81">
        <f t="shared" si="76"/>
        <v>0</v>
      </c>
      <c r="O251" s="81">
        <f t="shared" si="76"/>
        <v>0</v>
      </c>
      <c r="P251" s="109" t="e">
        <f t="shared" si="72"/>
        <v>#DIV/0!</v>
      </c>
    </row>
    <row r="252" spans="1:16" ht="60.75" customHeight="1" hidden="1" outlineLevel="5">
      <c r="A252" s="31" t="s">
        <v>233</v>
      </c>
      <c r="B252" s="32" t="s">
        <v>203</v>
      </c>
      <c r="C252" s="32" t="s">
        <v>235</v>
      </c>
      <c r="D252" s="33" t="s">
        <v>301</v>
      </c>
      <c r="E252" s="25" t="s">
        <v>89</v>
      </c>
      <c r="F252" s="35"/>
      <c r="G252" s="24">
        <f>G253</f>
        <v>0</v>
      </c>
      <c r="H252" s="24">
        <f t="shared" si="76"/>
        <v>0</v>
      </c>
      <c r="I252" s="24">
        <f t="shared" si="76"/>
        <v>0</v>
      </c>
      <c r="J252" s="24">
        <f t="shared" si="76"/>
        <v>0</v>
      </c>
      <c r="K252" s="24">
        <f t="shared" si="76"/>
        <v>0</v>
      </c>
      <c r="L252" s="24">
        <f t="shared" si="76"/>
        <v>0</v>
      </c>
      <c r="M252" s="24">
        <f t="shared" si="76"/>
        <v>0</v>
      </c>
      <c r="N252" s="24">
        <f t="shared" si="76"/>
        <v>0</v>
      </c>
      <c r="O252" s="24">
        <f t="shared" si="76"/>
        <v>0</v>
      </c>
      <c r="P252" s="110" t="e">
        <f t="shared" si="72"/>
        <v>#DIV/0!</v>
      </c>
    </row>
    <row r="253" spans="1:16" ht="62.25" customHeight="1" hidden="1" outlineLevel="6">
      <c r="A253" s="31" t="s">
        <v>303</v>
      </c>
      <c r="B253" s="32" t="s">
        <v>203</v>
      </c>
      <c r="C253" s="32" t="s">
        <v>235</v>
      </c>
      <c r="D253" s="33" t="s">
        <v>301</v>
      </c>
      <c r="E253" s="25" t="s">
        <v>89</v>
      </c>
      <c r="F253" s="35"/>
      <c r="G253" s="24"/>
      <c r="H253" s="82">
        <v>0</v>
      </c>
      <c r="I253" s="82">
        <v>0</v>
      </c>
      <c r="J253" s="82">
        <v>0</v>
      </c>
      <c r="K253" s="82">
        <v>0</v>
      </c>
      <c r="L253" s="82">
        <v>0</v>
      </c>
      <c r="M253" s="82">
        <v>0</v>
      </c>
      <c r="N253" s="83">
        <v>0</v>
      </c>
      <c r="O253" s="113"/>
      <c r="P253" s="110" t="e">
        <f t="shared" si="72"/>
        <v>#DIV/0!</v>
      </c>
    </row>
    <row r="254" spans="1:16" ht="59.25" customHeight="1" outlineLevel="4" collapsed="1">
      <c r="A254" s="26" t="s">
        <v>233</v>
      </c>
      <c r="B254" s="27" t="s">
        <v>204</v>
      </c>
      <c r="C254" s="27" t="s">
        <v>235</v>
      </c>
      <c r="D254" s="28" t="s">
        <v>301</v>
      </c>
      <c r="E254" s="29" t="s">
        <v>190</v>
      </c>
      <c r="F254" s="30"/>
      <c r="G254" s="81">
        <f>G255</f>
        <v>21939.1</v>
      </c>
      <c r="H254" s="81">
        <f aca="true" t="shared" si="77" ref="H254:O254">H255</f>
        <v>144109.3</v>
      </c>
      <c r="I254" s="81">
        <f t="shared" si="77"/>
        <v>144109.3</v>
      </c>
      <c r="J254" s="81">
        <f t="shared" si="77"/>
        <v>144109.3</v>
      </c>
      <c r="K254" s="81">
        <f t="shared" si="77"/>
        <v>144109.3</v>
      </c>
      <c r="L254" s="81">
        <f t="shared" si="77"/>
        <v>144109.3</v>
      </c>
      <c r="M254" s="81">
        <f t="shared" si="77"/>
        <v>144109.3</v>
      </c>
      <c r="N254" s="81">
        <f t="shared" si="77"/>
        <v>144109.3</v>
      </c>
      <c r="O254" s="81">
        <f t="shared" si="77"/>
        <v>11836.235</v>
      </c>
      <c r="P254" s="109">
        <f t="shared" si="72"/>
        <v>53.95041273343028</v>
      </c>
    </row>
    <row r="255" spans="1:16" ht="56.25" customHeight="1" outlineLevel="5">
      <c r="A255" s="31" t="s">
        <v>233</v>
      </c>
      <c r="B255" s="32" t="s">
        <v>205</v>
      </c>
      <c r="C255" s="32" t="s">
        <v>235</v>
      </c>
      <c r="D255" s="33" t="s">
        <v>301</v>
      </c>
      <c r="E255" s="25" t="s">
        <v>191</v>
      </c>
      <c r="F255" s="35"/>
      <c r="G255" s="24">
        <f>G256+G257+G258+G259+G260+G267</f>
        <v>21939.1</v>
      </c>
      <c r="H255" s="24">
        <f aca="true" t="shared" si="78" ref="H255:O255">H256+H257+H258+H259+H260+H267</f>
        <v>144109.3</v>
      </c>
      <c r="I255" s="24">
        <f t="shared" si="78"/>
        <v>144109.3</v>
      </c>
      <c r="J255" s="24">
        <f t="shared" si="78"/>
        <v>144109.3</v>
      </c>
      <c r="K255" s="24">
        <f t="shared" si="78"/>
        <v>144109.3</v>
      </c>
      <c r="L255" s="24">
        <f t="shared" si="78"/>
        <v>144109.3</v>
      </c>
      <c r="M255" s="24">
        <f t="shared" si="78"/>
        <v>144109.3</v>
      </c>
      <c r="N255" s="24">
        <f t="shared" si="78"/>
        <v>144109.3</v>
      </c>
      <c r="O255" s="24">
        <f t="shared" si="78"/>
        <v>11836.235</v>
      </c>
      <c r="P255" s="110">
        <f t="shared" si="72"/>
        <v>53.95041273343028</v>
      </c>
    </row>
    <row r="256" spans="1:16" ht="57.75" customHeight="1" outlineLevel="6">
      <c r="A256" s="31" t="s">
        <v>278</v>
      </c>
      <c r="B256" s="32" t="s">
        <v>205</v>
      </c>
      <c r="C256" s="32" t="s">
        <v>235</v>
      </c>
      <c r="D256" s="33" t="s">
        <v>301</v>
      </c>
      <c r="E256" s="25" t="s">
        <v>191</v>
      </c>
      <c r="F256" s="35"/>
      <c r="G256" s="24">
        <v>897.1</v>
      </c>
      <c r="H256" s="82">
        <v>0</v>
      </c>
      <c r="I256" s="82">
        <v>0</v>
      </c>
      <c r="J256" s="82">
        <v>0</v>
      </c>
      <c r="K256" s="82">
        <v>0</v>
      </c>
      <c r="L256" s="82">
        <v>0</v>
      </c>
      <c r="M256" s="82">
        <v>0</v>
      </c>
      <c r="N256" s="83">
        <v>0</v>
      </c>
      <c r="O256" s="113">
        <v>607.652</v>
      </c>
      <c r="P256" s="110">
        <f t="shared" si="72"/>
        <v>67.73514658343551</v>
      </c>
    </row>
    <row r="257" spans="1:16" ht="57.75" customHeight="1" outlineLevel="6">
      <c r="A257" s="31" t="s">
        <v>279</v>
      </c>
      <c r="B257" s="32" t="s">
        <v>205</v>
      </c>
      <c r="C257" s="32" t="s">
        <v>235</v>
      </c>
      <c r="D257" s="33" t="s">
        <v>301</v>
      </c>
      <c r="E257" s="25" t="s">
        <v>191</v>
      </c>
      <c r="F257" s="35"/>
      <c r="G257" s="24">
        <v>11046.8</v>
      </c>
      <c r="H257" s="93">
        <v>141716.8</v>
      </c>
      <c r="I257" s="93">
        <v>141716.8</v>
      </c>
      <c r="J257" s="93">
        <v>141716.8</v>
      </c>
      <c r="K257" s="93">
        <v>141716.8</v>
      </c>
      <c r="L257" s="93">
        <v>141716.8</v>
      </c>
      <c r="M257" s="93">
        <v>141716.8</v>
      </c>
      <c r="N257" s="94">
        <v>141716.8</v>
      </c>
      <c r="O257" s="113">
        <v>6327.227</v>
      </c>
      <c r="P257" s="110">
        <f t="shared" si="72"/>
        <v>57.276559727703955</v>
      </c>
    </row>
    <row r="258" spans="1:16" ht="55.5" customHeight="1" outlineLevel="6">
      <c r="A258" s="31" t="s">
        <v>265</v>
      </c>
      <c r="B258" s="32" t="s">
        <v>205</v>
      </c>
      <c r="C258" s="32" t="s">
        <v>235</v>
      </c>
      <c r="D258" s="33" t="s">
        <v>301</v>
      </c>
      <c r="E258" s="25" t="s">
        <v>191</v>
      </c>
      <c r="F258" s="35"/>
      <c r="G258" s="24">
        <v>6826.9</v>
      </c>
      <c r="H258" s="82">
        <v>0</v>
      </c>
      <c r="I258" s="82">
        <v>0</v>
      </c>
      <c r="J258" s="82">
        <v>0</v>
      </c>
      <c r="K258" s="82">
        <v>0</v>
      </c>
      <c r="L258" s="82">
        <v>0</v>
      </c>
      <c r="M258" s="82">
        <v>0</v>
      </c>
      <c r="N258" s="83">
        <v>0</v>
      </c>
      <c r="O258" s="113">
        <v>3412.9</v>
      </c>
      <c r="P258" s="110">
        <f t="shared" si="72"/>
        <v>49.99194363473905</v>
      </c>
    </row>
    <row r="259" spans="1:16" ht="59.25" customHeight="1" outlineLevel="6">
      <c r="A259" s="31">
        <v>919</v>
      </c>
      <c r="B259" s="32" t="s">
        <v>205</v>
      </c>
      <c r="C259" s="32" t="s">
        <v>235</v>
      </c>
      <c r="D259" s="33" t="s">
        <v>301</v>
      </c>
      <c r="E259" s="25" t="s">
        <v>191</v>
      </c>
      <c r="F259" s="35"/>
      <c r="G259" s="24">
        <v>29.3</v>
      </c>
      <c r="H259" s="82"/>
      <c r="I259" s="82"/>
      <c r="J259" s="82"/>
      <c r="K259" s="82"/>
      <c r="L259" s="82"/>
      <c r="M259" s="82"/>
      <c r="N259" s="83"/>
      <c r="O259" s="113"/>
      <c r="P259" s="110"/>
    </row>
    <row r="260" spans="1:16" ht="58.5" customHeight="1" outlineLevel="6">
      <c r="A260" s="31" t="s">
        <v>303</v>
      </c>
      <c r="B260" s="32" t="s">
        <v>205</v>
      </c>
      <c r="C260" s="32" t="s">
        <v>235</v>
      </c>
      <c r="D260" s="33" t="s">
        <v>301</v>
      </c>
      <c r="E260" s="25" t="s">
        <v>191</v>
      </c>
      <c r="F260" s="35"/>
      <c r="G260" s="24">
        <v>2925.3</v>
      </c>
      <c r="H260" s="91">
        <v>2270</v>
      </c>
      <c r="I260" s="91">
        <v>2270</v>
      </c>
      <c r="J260" s="91">
        <v>2270</v>
      </c>
      <c r="K260" s="91">
        <v>2270</v>
      </c>
      <c r="L260" s="91">
        <v>2270</v>
      </c>
      <c r="M260" s="91">
        <v>2270</v>
      </c>
      <c r="N260" s="92">
        <v>2270</v>
      </c>
      <c r="O260" s="113">
        <v>1327.85</v>
      </c>
      <c r="P260" s="110">
        <f t="shared" si="72"/>
        <v>45.391925614466885</v>
      </c>
    </row>
    <row r="261" spans="1:16" ht="56.25" hidden="1" outlineLevel="6">
      <c r="A261" s="31" t="s">
        <v>303</v>
      </c>
      <c r="B261" s="32" t="s">
        <v>205</v>
      </c>
      <c r="C261" s="32" t="s">
        <v>208</v>
      </c>
      <c r="D261" s="33" t="s">
        <v>301</v>
      </c>
      <c r="E261" s="25" t="s">
        <v>191</v>
      </c>
      <c r="F261" s="35"/>
      <c r="G261" s="24">
        <v>139000</v>
      </c>
      <c r="H261" s="82">
        <v>0</v>
      </c>
      <c r="I261" s="82">
        <v>0</v>
      </c>
      <c r="J261" s="82">
        <v>0</v>
      </c>
      <c r="K261" s="82">
        <v>0</v>
      </c>
      <c r="L261" s="82">
        <v>0</v>
      </c>
      <c r="M261" s="82">
        <v>0</v>
      </c>
      <c r="N261" s="83">
        <v>0</v>
      </c>
      <c r="O261" s="113"/>
      <c r="P261" s="110">
        <f t="shared" si="72"/>
        <v>0</v>
      </c>
    </row>
    <row r="262" spans="1:16" ht="56.25" hidden="1" outlineLevel="6">
      <c r="A262" s="31" t="s">
        <v>303</v>
      </c>
      <c r="B262" s="32" t="s">
        <v>205</v>
      </c>
      <c r="C262" s="32" t="s">
        <v>209</v>
      </c>
      <c r="D262" s="33" t="s">
        <v>301</v>
      </c>
      <c r="E262" s="25" t="s">
        <v>191</v>
      </c>
      <c r="F262" s="35"/>
      <c r="G262" s="24">
        <v>801000</v>
      </c>
      <c r="H262" s="82">
        <v>0</v>
      </c>
      <c r="I262" s="82">
        <v>0</v>
      </c>
      <c r="J262" s="82">
        <v>0</v>
      </c>
      <c r="K262" s="82">
        <v>0</v>
      </c>
      <c r="L262" s="82">
        <v>0</v>
      </c>
      <c r="M262" s="82">
        <v>0</v>
      </c>
      <c r="N262" s="83">
        <v>0</v>
      </c>
      <c r="O262" s="113"/>
      <c r="P262" s="110">
        <f t="shared" si="72"/>
        <v>0</v>
      </c>
    </row>
    <row r="263" spans="1:16" ht="56.25" hidden="1" outlineLevel="6">
      <c r="A263" s="31" t="s">
        <v>303</v>
      </c>
      <c r="B263" s="32" t="s">
        <v>205</v>
      </c>
      <c r="C263" s="32" t="s">
        <v>210</v>
      </c>
      <c r="D263" s="33" t="s">
        <v>301</v>
      </c>
      <c r="E263" s="25" t="s">
        <v>191</v>
      </c>
      <c r="F263" s="35"/>
      <c r="G263" s="24">
        <v>38000</v>
      </c>
      <c r="H263" s="82">
        <v>0</v>
      </c>
      <c r="I263" s="82">
        <v>0</v>
      </c>
      <c r="J263" s="82">
        <v>0</v>
      </c>
      <c r="K263" s="82">
        <v>0</v>
      </c>
      <c r="L263" s="82">
        <v>0</v>
      </c>
      <c r="M263" s="82">
        <v>0</v>
      </c>
      <c r="N263" s="83">
        <v>0</v>
      </c>
      <c r="O263" s="113"/>
      <c r="P263" s="110">
        <f t="shared" si="72"/>
        <v>0</v>
      </c>
    </row>
    <row r="264" spans="1:16" ht="56.25" hidden="1" outlineLevel="6">
      <c r="A264" s="31" t="s">
        <v>303</v>
      </c>
      <c r="B264" s="32" t="s">
        <v>205</v>
      </c>
      <c r="C264" s="32" t="s">
        <v>212</v>
      </c>
      <c r="D264" s="33" t="s">
        <v>301</v>
      </c>
      <c r="E264" s="25" t="s">
        <v>191</v>
      </c>
      <c r="F264" s="35"/>
      <c r="G264" s="24">
        <v>32000</v>
      </c>
      <c r="H264" s="82">
        <v>0</v>
      </c>
      <c r="I264" s="82">
        <v>0</v>
      </c>
      <c r="J264" s="82">
        <v>0</v>
      </c>
      <c r="K264" s="82">
        <v>0</v>
      </c>
      <c r="L264" s="82">
        <v>0</v>
      </c>
      <c r="M264" s="82">
        <v>0</v>
      </c>
      <c r="N264" s="83">
        <v>0</v>
      </c>
      <c r="O264" s="113"/>
      <c r="P264" s="110">
        <f t="shared" si="72"/>
        <v>0</v>
      </c>
    </row>
    <row r="265" spans="1:16" ht="56.25" hidden="1" outlineLevel="6">
      <c r="A265" s="31" t="s">
        <v>303</v>
      </c>
      <c r="B265" s="32" t="s">
        <v>205</v>
      </c>
      <c r="C265" s="32" t="s">
        <v>207</v>
      </c>
      <c r="D265" s="33" t="s">
        <v>301</v>
      </c>
      <c r="E265" s="25" t="s">
        <v>191</v>
      </c>
      <c r="F265" s="35"/>
      <c r="G265" s="24">
        <v>1500</v>
      </c>
      <c r="H265" s="82">
        <v>0</v>
      </c>
      <c r="I265" s="82">
        <v>0</v>
      </c>
      <c r="J265" s="82">
        <v>0</v>
      </c>
      <c r="K265" s="82">
        <v>0</v>
      </c>
      <c r="L265" s="82">
        <v>0</v>
      </c>
      <c r="M265" s="82">
        <v>0</v>
      </c>
      <c r="N265" s="83">
        <v>0</v>
      </c>
      <c r="O265" s="113"/>
      <c r="P265" s="110">
        <f t="shared" si="72"/>
        <v>0</v>
      </c>
    </row>
    <row r="266" spans="1:16" ht="56.25" hidden="1" outlineLevel="6">
      <c r="A266" s="31" t="s">
        <v>303</v>
      </c>
      <c r="B266" s="32" t="s">
        <v>205</v>
      </c>
      <c r="C266" s="32" t="s">
        <v>206</v>
      </c>
      <c r="D266" s="33" t="s">
        <v>301</v>
      </c>
      <c r="E266" s="25" t="s">
        <v>191</v>
      </c>
      <c r="F266" s="35"/>
      <c r="G266" s="24">
        <v>234000</v>
      </c>
      <c r="H266" s="82">
        <v>0</v>
      </c>
      <c r="I266" s="82">
        <v>0</v>
      </c>
      <c r="J266" s="82">
        <v>0</v>
      </c>
      <c r="K266" s="82">
        <v>0</v>
      </c>
      <c r="L266" s="82">
        <v>0</v>
      </c>
      <c r="M266" s="82">
        <v>0</v>
      </c>
      <c r="N266" s="83">
        <v>0</v>
      </c>
      <c r="O266" s="113"/>
      <c r="P266" s="110">
        <f t="shared" si="72"/>
        <v>0</v>
      </c>
    </row>
    <row r="267" spans="1:16" ht="58.5" customHeight="1" outlineLevel="6">
      <c r="A267" s="31">
        <v>954</v>
      </c>
      <c r="B267" s="32" t="s">
        <v>205</v>
      </c>
      <c r="C267" s="32" t="s">
        <v>235</v>
      </c>
      <c r="D267" s="33" t="s">
        <v>301</v>
      </c>
      <c r="E267" s="25" t="s">
        <v>191</v>
      </c>
      <c r="F267" s="35"/>
      <c r="G267" s="24">
        <v>213.7</v>
      </c>
      <c r="H267" s="93">
        <v>122.5</v>
      </c>
      <c r="I267" s="93">
        <v>122.5</v>
      </c>
      <c r="J267" s="93">
        <v>122.5</v>
      </c>
      <c r="K267" s="93">
        <v>122.5</v>
      </c>
      <c r="L267" s="93">
        <v>122.5</v>
      </c>
      <c r="M267" s="93">
        <v>122.5</v>
      </c>
      <c r="N267" s="94">
        <v>122.5</v>
      </c>
      <c r="O267" s="113">
        <v>160.606</v>
      </c>
      <c r="P267" s="110">
        <f t="shared" si="72"/>
        <v>75.1548900327562</v>
      </c>
    </row>
    <row r="268" spans="1:16" ht="0.75" customHeight="1" hidden="1" outlineLevel="4">
      <c r="A268" s="26" t="s">
        <v>233</v>
      </c>
      <c r="B268" s="27" t="s">
        <v>213</v>
      </c>
      <c r="C268" s="27" t="s">
        <v>235</v>
      </c>
      <c r="D268" s="28" t="s">
        <v>301</v>
      </c>
      <c r="E268" s="29" t="s">
        <v>192</v>
      </c>
      <c r="F268" s="30"/>
      <c r="G268" s="81">
        <f>G269</f>
        <v>0</v>
      </c>
      <c r="H268" s="81">
        <f aca="true" t="shared" si="79" ref="H268:N268">H269</f>
        <v>0</v>
      </c>
      <c r="I268" s="81">
        <f t="shared" si="79"/>
        <v>0</v>
      </c>
      <c r="J268" s="81">
        <f t="shared" si="79"/>
        <v>0</v>
      </c>
      <c r="K268" s="81">
        <f t="shared" si="79"/>
        <v>0</v>
      </c>
      <c r="L268" s="81">
        <f t="shared" si="79"/>
        <v>0</v>
      </c>
      <c r="M268" s="81">
        <f t="shared" si="79"/>
        <v>0</v>
      </c>
      <c r="N268" s="81">
        <f t="shared" si="79"/>
        <v>0</v>
      </c>
      <c r="O268" s="81"/>
      <c r="P268" s="110" t="e">
        <f t="shared" si="72"/>
        <v>#DIV/0!</v>
      </c>
    </row>
    <row r="269" spans="1:16" ht="98.25" customHeight="1" hidden="1" outlineLevel="5">
      <c r="A269" s="31" t="s">
        <v>233</v>
      </c>
      <c r="B269" s="32" t="s">
        <v>214</v>
      </c>
      <c r="C269" s="32" t="s">
        <v>235</v>
      </c>
      <c r="D269" s="33" t="s">
        <v>301</v>
      </c>
      <c r="E269" s="25" t="s">
        <v>193</v>
      </c>
      <c r="F269" s="35"/>
      <c r="G269" s="24">
        <f>G271</f>
        <v>0</v>
      </c>
      <c r="H269" s="24">
        <f aca="true" t="shared" si="80" ref="H269:N269">H271</f>
        <v>0</v>
      </c>
      <c r="I269" s="24">
        <f t="shared" si="80"/>
        <v>0</v>
      </c>
      <c r="J269" s="24">
        <f t="shared" si="80"/>
        <v>0</v>
      </c>
      <c r="K269" s="24">
        <f t="shared" si="80"/>
        <v>0</v>
      </c>
      <c r="L269" s="24">
        <f t="shared" si="80"/>
        <v>0</v>
      </c>
      <c r="M269" s="24">
        <f t="shared" si="80"/>
        <v>0</v>
      </c>
      <c r="N269" s="24">
        <f t="shared" si="80"/>
        <v>0</v>
      </c>
      <c r="O269" s="24"/>
      <c r="P269" s="110" t="e">
        <f t="shared" si="72"/>
        <v>#DIV/0!</v>
      </c>
    </row>
    <row r="270" spans="1:16" ht="0.75" customHeight="1" hidden="1" outlineLevel="5">
      <c r="A270" s="31">
        <v>903</v>
      </c>
      <c r="B270" s="32">
        <v>2020302605</v>
      </c>
      <c r="C270" s="32" t="s">
        <v>235</v>
      </c>
      <c r="D270" s="33">
        <v>151</v>
      </c>
      <c r="E270" s="25" t="s">
        <v>193</v>
      </c>
      <c r="F270" s="35"/>
      <c r="G270" s="24"/>
      <c r="H270" s="93">
        <v>6088.9</v>
      </c>
      <c r="I270" s="93">
        <v>6088.9</v>
      </c>
      <c r="J270" s="93">
        <v>6088.9</v>
      </c>
      <c r="K270" s="93">
        <v>6088.9</v>
      </c>
      <c r="L270" s="93">
        <v>6088.9</v>
      </c>
      <c r="M270" s="93">
        <v>6088.9</v>
      </c>
      <c r="N270" s="94">
        <v>6088.9</v>
      </c>
      <c r="O270" s="111"/>
      <c r="P270" s="110" t="e">
        <f t="shared" si="72"/>
        <v>#DIV/0!</v>
      </c>
    </row>
    <row r="271" spans="1:16" ht="97.5" customHeight="1" hidden="1" outlineLevel="6">
      <c r="A271" s="31">
        <v>919</v>
      </c>
      <c r="B271" s="64">
        <v>2020302605</v>
      </c>
      <c r="C271" s="64" t="s">
        <v>235</v>
      </c>
      <c r="D271" s="65" t="s">
        <v>301</v>
      </c>
      <c r="E271" s="66" t="s">
        <v>193</v>
      </c>
      <c r="F271" s="45"/>
      <c r="G271" s="24"/>
      <c r="H271" s="82">
        <v>0</v>
      </c>
      <c r="I271" s="82">
        <v>0</v>
      </c>
      <c r="J271" s="82">
        <v>0</v>
      </c>
      <c r="K271" s="82">
        <v>0</v>
      </c>
      <c r="L271" s="82">
        <v>0</v>
      </c>
      <c r="M271" s="82">
        <v>0</v>
      </c>
      <c r="N271" s="83">
        <v>0</v>
      </c>
      <c r="O271" s="111"/>
      <c r="P271" s="110" t="e">
        <f t="shared" si="72"/>
        <v>#DIV/0!</v>
      </c>
    </row>
    <row r="272" spans="1:16" ht="93.75" customHeight="1" outlineLevel="4" collapsed="1">
      <c r="A272" s="26" t="s">
        <v>233</v>
      </c>
      <c r="B272" s="27" t="s">
        <v>215</v>
      </c>
      <c r="C272" s="27" t="s">
        <v>235</v>
      </c>
      <c r="D272" s="28" t="s">
        <v>301</v>
      </c>
      <c r="E272" s="29" t="s">
        <v>8</v>
      </c>
      <c r="F272" s="30"/>
      <c r="G272" s="81">
        <f aca="true" t="shared" si="81" ref="G272:O273">G273</f>
        <v>9412</v>
      </c>
      <c r="H272" s="81">
        <f t="shared" si="81"/>
        <v>0</v>
      </c>
      <c r="I272" s="81">
        <f t="shared" si="81"/>
        <v>0</v>
      </c>
      <c r="J272" s="81">
        <f t="shared" si="81"/>
        <v>0</v>
      </c>
      <c r="K272" s="81">
        <f t="shared" si="81"/>
        <v>0</v>
      </c>
      <c r="L272" s="81">
        <f t="shared" si="81"/>
        <v>0</v>
      </c>
      <c r="M272" s="81">
        <f t="shared" si="81"/>
        <v>0</v>
      </c>
      <c r="N272" s="81">
        <f t="shared" si="81"/>
        <v>0</v>
      </c>
      <c r="O272" s="81">
        <f t="shared" si="81"/>
        <v>5378.59</v>
      </c>
      <c r="P272" s="109">
        <f t="shared" si="72"/>
        <v>57.14609009774756</v>
      </c>
    </row>
    <row r="273" spans="1:16" ht="83.25" customHeight="1" outlineLevel="5">
      <c r="A273" s="31" t="s">
        <v>233</v>
      </c>
      <c r="B273" s="32" t="s">
        <v>216</v>
      </c>
      <c r="C273" s="32" t="s">
        <v>235</v>
      </c>
      <c r="D273" s="33" t="s">
        <v>301</v>
      </c>
      <c r="E273" s="25" t="s">
        <v>9</v>
      </c>
      <c r="F273" s="35"/>
      <c r="G273" s="24">
        <f t="shared" si="81"/>
        <v>9412</v>
      </c>
      <c r="H273" s="24">
        <f t="shared" si="81"/>
        <v>0</v>
      </c>
      <c r="I273" s="24">
        <f t="shared" si="81"/>
        <v>0</v>
      </c>
      <c r="J273" s="24">
        <f t="shared" si="81"/>
        <v>0</v>
      </c>
      <c r="K273" s="24">
        <f t="shared" si="81"/>
        <v>0</v>
      </c>
      <c r="L273" s="24">
        <f t="shared" si="81"/>
        <v>0</v>
      </c>
      <c r="M273" s="24">
        <f t="shared" si="81"/>
        <v>0</v>
      </c>
      <c r="N273" s="24">
        <f t="shared" si="81"/>
        <v>0</v>
      </c>
      <c r="O273" s="24">
        <f t="shared" si="81"/>
        <v>5378.59</v>
      </c>
      <c r="P273" s="110">
        <f t="shared" si="72"/>
        <v>57.14609009774756</v>
      </c>
    </row>
    <row r="274" spans="1:16" ht="77.25" customHeight="1" outlineLevel="5">
      <c r="A274" s="31">
        <v>903</v>
      </c>
      <c r="B274" s="32" t="s">
        <v>216</v>
      </c>
      <c r="C274" s="32" t="s">
        <v>235</v>
      </c>
      <c r="D274" s="33" t="s">
        <v>301</v>
      </c>
      <c r="E274" s="25" t="s">
        <v>9</v>
      </c>
      <c r="F274" s="35"/>
      <c r="G274" s="24">
        <v>9412</v>
      </c>
      <c r="H274" s="82"/>
      <c r="I274" s="82"/>
      <c r="J274" s="82"/>
      <c r="K274" s="82"/>
      <c r="L274" s="82"/>
      <c r="M274" s="82"/>
      <c r="N274" s="83"/>
      <c r="O274" s="113">
        <v>5378.59</v>
      </c>
      <c r="P274" s="110">
        <f t="shared" si="72"/>
        <v>57.14609009774756</v>
      </c>
    </row>
    <row r="275" spans="1:16" ht="0.75" customHeight="1" outlineLevel="6">
      <c r="A275" s="31" t="s">
        <v>279</v>
      </c>
      <c r="B275" s="32" t="s">
        <v>216</v>
      </c>
      <c r="C275" s="32" t="s">
        <v>217</v>
      </c>
      <c r="D275" s="33" t="s">
        <v>301</v>
      </c>
      <c r="E275" s="25" t="s">
        <v>194</v>
      </c>
      <c r="F275" s="35"/>
      <c r="G275" s="24"/>
      <c r="H275" s="82">
        <v>0</v>
      </c>
      <c r="I275" s="82">
        <v>0</v>
      </c>
      <c r="J275" s="82">
        <v>0</v>
      </c>
      <c r="K275" s="82">
        <v>0</v>
      </c>
      <c r="L275" s="82">
        <v>0</v>
      </c>
      <c r="M275" s="82">
        <v>0</v>
      </c>
      <c r="N275" s="83">
        <v>0</v>
      </c>
      <c r="O275" s="111"/>
      <c r="P275" s="110" t="e">
        <f t="shared" si="72"/>
        <v>#DIV/0!</v>
      </c>
    </row>
    <row r="276" spans="1:16" ht="56.25" customHeight="1" hidden="1" outlineLevel="6">
      <c r="A276" s="31" t="s">
        <v>279</v>
      </c>
      <c r="B276" s="32" t="s">
        <v>216</v>
      </c>
      <c r="C276" s="32" t="s">
        <v>218</v>
      </c>
      <c r="D276" s="33" t="s">
        <v>301</v>
      </c>
      <c r="E276" s="25" t="s">
        <v>194</v>
      </c>
      <c r="F276" s="35"/>
      <c r="G276" s="24"/>
      <c r="H276" s="82">
        <v>0</v>
      </c>
      <c r="I276" s="82">
        <v>0</v>
      </c>
      <c r="J276" s="82">
        <v>0</v>
      </c>
      <c r="K276" s="82">
        <v>0</v>
      </c>
      <c r="L276" s="82">
        <v>0</v>
      </c>
      <c r="M276" s="82">
        <v>0</v>
      </c>
      <c r="N276" s="83">
        <v>0</v>
      </c>
      <c r="O276" s="111"/>
      <c r="P276" s="110" t="e">
        <f t="shared" si="72"/>
        <v>#DIV/0!</v>
      </c>
    </row>
    <row r="277" spans="1:16" ht="71.25" customHeight="1" hidden="1" outlineLevel="6">
      <c r="A277" s="31" t="s">
        <v>279</v>
      </c>
      <c r="B277" s="32" t="s">
        <v>216</v>
      </c>
      <c r="C277" s="32" t="s">
        <v>219</v>
      </c>
      <c r="D277" s="33" t="s">
        <v>301</v>
      </c>
      <c r="E277" s="25" t="s">
        <v>194</v>
      </c>
      <c r="F277" s="35"/>
      <c r="G277" s="24"/>
      <c r="H277" s="82">
        <v>0</v>
      </c>
      <c r="I277" s="82">
        <v>0</v>
      </c>
      <c r="J277" s="82">
        <v>0</v>
      </c>
      <c r="K277" s="82">
        <v>0</v>
      </c>
      <c r="L277" s="82">
        <v>0</v>
      </c>
      <c r="M277" s="82">
        <v>0</v>
      </c>
      <c r="N277" s="83">
        <v>0</v>
      </c>
      <c r="O277" s="111"/>
      <c r="P277" s="110" t="e">
        <f t="shared" si="72"/>
        <v>#DIV/0!</v>
      </c>
    </row>
    <row r="278" spans="1:16" ht="130.5" customHeight="1" outlineLevel="4" collapsed="1">
      <c r="A278" s="26" t="s">
        <v>233</v>
      </c>
      <c r="B278" s="27" t="s">
        <v>220</v>
      </c>
      <c r="C278" s="27" t="s">
        <v>235</v>
      </c>
      <c r="D278" s="28" t="s">
        <v>301</v>
      </c>
      <c r="E278" s="29" t="s">
        <v>141</v>
      </c>
      <c r="F278" s="30"/>
      <c r="G278" s="81">
        <f aca="true" t="shared" si="82" ref="G278:O279">G279</f>
        <v>5762.7</v>
      </c>
      <c r="H278" s="81">
        <f t="shared" si="82"/>
        <v>0</v>
      </c>
      <c r="I278" s="81">
        <f t="shared" si="82"/>
        <v>0</v>
      </c>
      <c r="J278" s="81">
        <f t="shared" si="82"/>
        <v>0</v>
      </c>
      <c r="K278" s="81">
        <f t="shared" si="82"/>
        <v>0</v>
      </c>
      <c r="L278" s="81">
        <f t="shared" si="82"/>
        <v>0</v>
      </c>
      <c r="M278" s="81">
        <f t="shared" si="82"/>
        <v>0</v>
      </c>
      <c r="N278" s="81">
        <f t="shared" si="82"/>
        <v>0</v>
      </c>
      <c r="O278" s="81">
        <f t="shared" si="82"/>
        <v>4790</v>
      </c>
      <c r="P278" s="109">
        <f t="shared" si="72"/>
        <v>83.12075936626928</v>
      </c>
    </row>
    <row r="279" spans="1:16" ht="114" customHeight="1" outlineLevel="5">
      <c r="A279" s="31" t="s">
        <v>233</v>
      </c>
      <c r="B279" s="32" t="s">
        <v>221</v>
      </c>
      <c r="C279" s="32" t="s">
        <v>235</v>
      </c>
      <c r="D279" s="33" t="s">
        <v>301</v>
      </c>
      <c r="E279" s="25" t="s">
        <v>141</v>
      </c>
      <c r="F279" s="35"/>
      <c r="G279" s="24">
        <f t="shared" si="82"/>
        <v>5762.7</v>
      </c>
      <c r="H279" s="24">
        <f t="shared" si="82"/>
        <v>0</v>
      </c>
      <c r="I279" s="24">
        <f t="shared" si="82"/>
        <v>0</v>
      </c>
      <c r="J279" s="24">
        <f t="shared" si="82"/>
        <v>0</v>
      </c>
      <c r="K279" s="24">
        <f t="shared" si="82"/>
        <v>0</v>
      </c>
      <c r="L279" s="24">
        <f t="shared" si="82"/>
        <v>0</v>
      </c>
      <c r="M279" s="24">
        <f t="shared" si="82"/>
        <v>0</v>
      </c>
      <c r="N279" s="24">
        <f t="shared" si="82"/>
        <v>0</v>
      </c>
      <c r="O279" s="24">
        <f t="shared" si="82"/>
        <v>4790</v>
      </c>
      <c r="P279" s="110">
        <f t="shared" si="72"/>
        <v>83.12075936626928</v>
      </c>
    </row>
    <row r="280" spans="1:16" ht="112.5" customHeight="1" outlineLevel="6">
      <c r="A280" s="31" t="s">
        <v>279</v>
      </c>
      <c r="B280" s="32" t="s">
        <v>221</v>
      </c>
      <c r="C280" s="32" t="s">
        <v>235</v>
      </c>
      <c r="D280" s="33" t="s">
        <v>301</v>
      </c>
      <c r="E280" s="25" t="s">
        <v>141</v>
      </c>
      <c r="F280" s="35"/>
      <c r="G280" s="24">
        <v>5762.7</v>
      </c>
      <c r="H280" s="82">
        <v>0</v>
      </c>
      <c r="I280" s="82">
        <v>0</v>
      </c>
      <c r="J280" s="82">
        <v>0</v>
      </c>
      <c r="K280" s="82">
        <v>0</v>
      </c>
      <c r="L280" s="82">
        <v>0</v>
      </c>
      <c r="M280" s="82">
        <v>0</v>
      </c>
      <c r="N280" s="83">
        <v>0</v>
      </c>
      <c r="O280" s="113">
        <v>4790</v>
      </c>
      <c r="P280" s="110">
        <f t="shared" si="72"/>
        <v>83.12075936626928</v>
      </c>
    </row>
    <row r="281" spans="1:16" ht="18.75" customHeight="1" hidden="1" outlineLevel="3">
      <c r="A281" s="26" t="s">
        <v>233</v>
      </c>
      <c r="B281" s="27" t="s">
        <v>222</v>
      </c>
      <c r="C281" s="27" t="s">
        <v>235</v>
      </c>
      <c r="D281" s="28" t="s">
        <v>301</v>
      </c>
      <c r="E281" s="29" t="s">
        <v>22</v>
      </c>
      <c r="F281" s="30"/>
      <c r="G281" s="81">
        <f>G287+G290+G293</f>
        <v>0</v>
      </c>
      <c r="H281" s="82">
        <v>0</v>
      </c>
      <c r="I281" s="82">
        <v>0</v>
      </c>
      <c r="J281" s="82">
        <v>0</v>
      </c>
      <c r="K281" s="82">
        <v>0</v>
      </c>
      <c r="L281" s="82">
        <v>0</v>
      </c>
      <c r="M281" s="82">
        <v>0</v>
      </c>
      <c r="N281" s="83">
        <v>0</v>
      </c>
      <c r="O281" s="111"/>
      <c r="P281" s="110" t="e">
        <f t="shared" si="72"/>
        <v>#DIV/0!</v>
      </c>
    </row>
    <row r="282" spans="1:16" ht="17.25" customHeight="1" hidden="1" outlineLevel="3">
      <c r="A282" s="26"/>
      <c r="B282" s="27"/>
      <c r="C282" s="27"/>
      <c r="D282" s="28"/>
      <c r="E282" s="29"/>
      <c r="F282" s="30"/>
      <c r="G282" s="81"/>
      <c r="H282" s="82"/>
      <c r="I282" s="82"/>
      <c r="J282" s="82"/>
      <c r="K282" s="82"/>
      <c r="L282" s="82"/>
      <c r="M282" s="82"/>
      <c r="N282" s="83"/>
      <c r="O282" s="111"/>
      <c r="P282" s="110" t="e">
        <f t="shared" si="72"/>
        <v>#DIV/0!</v>
      </c>
    </row>
    <row r="283" spans="1:16" ht="18.75" customHeight="1" hidden="1" outlineLevel="3">
      <c r="A283" s="26"/>
      <c r="B283" s="27"/>
      <c r="C283" s="27"/>
      <c r="D283" s="28"/>
      <c r="E283" s="29"/>
      <c r="F283" s="30"/>
      <c r="G283" s="81"/>
      <c r="H283" s="82"/>
      <c r="I283" s="82"/>
      <c r="J283" s="82"/>
      <c r="K283" s="82"/>
      <c r="L283" s="82"/>
      <c r="M283" s="82"/>
      <c r="N283" s="83"/>
      <c r="O283" s="111"/>
      <c r="P283" s="110" t="e">
        <f t="shared" si="72"/>
        <v>#DIV/0!</v>
      </c>
    </row>
    <row r="284" spans="1:16" ht="15.75" customHeight="1" hidden="1" outlineLevel="3">
      <c r="A284" s="47" t="s">
        <v>233</v>
      </c>
      <c r="B284" s="27">
        <v>2020309900</v>
      </c>
      <c r="C284" s="48" t="s">
        <v>235</v>
      </c>
      <c r="D284" s="28">
        <v>151</v>
      </c>
      <c r="E284" s="29" t="s">
        <v>82</v>
      </c>
      <c r="F284" s="30"/>
      <c r="G284" s="81">
        <f>G285</f>
        <v>0</v>
      </c>
      <c r="H284" s="82"/>
      <c r="I284" s="82"/>
      <c r="J284" s="82"/>
      <c r="K284" s="82"/>
      <c r="L284" s="82"/>
      <c r="M284" s="82"/>
      <c r="N284" s="83"/>
      <c r="O284" s="111"/>
      <c r="P284" s="110" t="e">
        <f t="shared" si="72"/>
        <v>#DIV/0!</v>
      </c>
    </row>
    <row r="285" spans="1:16" ht="21" customHeight="1" hidden="1" outlineLevel="3">
      <c r="A285" s="46" t="s">
        <v>233</v>
      </c>
      <c r="B285" s="32">
        <v>2020309905</v>
      </c>
      <c r="C285" s="49" t="s">
        <v>235</v>
      </c>
      <c r="D285" s="33">
        <v>151</v>
      </c>
      <c r="E285" s="25" t="s">
        <v>81</v>
      </c>
      <c r="F285" s="30"/>
      <c r="G285" s="81">
        <f>G286</f>
        <v>0</v>
      </c>
      <c r="H285" s="82"/>
      <c r="I285" s="82"/>
      <c r="J285" s="82"/>
      <c r="K285" s="82"/>
      <c r="L285" s="82"/>
      <c r="M285" s="82"/>
      <c r="N285" s="83"/>
      <c r="O285" s="111"/>
      <c r="P285" s="110" t="e">
        <f t="shared" si="72"/>
        <v>#DIV/0!</v>
      </c>
    </row>
    <row r="286" spans="1:16" ht="18.75" customHeight="1" hidden="1" outlineLevel="3">
      <c r="A286" s="46" t="s">
        <v>303</v>
      </c>
      <c r="B286" s="32">
        <v>2020309905</v>
      </c>
      <c r="C286" s="49" t="s">
        <v>235</v>
      </c>
      <c r="D286" s="33">
        <v>151</v>
      </c>
      <c r="E286" s="25" t="s">
        <v>81</v>
      </c>
      <c r="F286" s="30"/>
      <c r="G286" s="81">
        <v>0</v>
      </c>
      <c r="H286" s="82"/>
      <c r="I286" s="82"/>
      <c r="J286" s="82"/>
      <c r="K286" s="82"/>
      <c r="L286" s="82"/>
      <c r="M286" s="82"/>
      <c r="N286" s="83"/>
      <c r="O286" s="111"/>
      <c r="P286" s="110" t="e">
        <f t="shared" si="72"/>
        <v>#DIV/0!</v>
      </c>
    </row>
    <row r="287" spans="1:16" ht="21" customHeight="1" hidden="1" outlineLevel="3">
      <c r="A287" s="26" t="s">
        <v>233</v>
      </c>
      <c r="B287" s="27">
        <v>2020304100</v>
      </c>
      <c r="C287" s="27" t="s">
        <v>235</v>
      </c>
      <c r="D287" s="28" t="s">
        <v>301</v>
      </c>
      <c r="E287" s="29" t="s">
        <v>64</v>
      </c>
      <c r="F287" s="30"/>
      <c r="G287" s="81">
        <f>G288</f>
        <v>0</v>
      </c>
      <c r="H287" s="99">
        <f aca="true" t="shared" si="83" ref="H287:N287">H288</f>
        <v>0</v>
      </c>
      <c r="I287" s="99">
        <f t="shared" si="83"/>
        <v>0</v>
      </c>
      <c r="J287" s="99">
        <f t="shared" si="83"/>
        <v>0</v>
      </c>
      <c r="K287" s="99">
        <f t="shared" si="83"/>
        <v>0</v>
      </c>
      <c r="L287" s="99">
        <f t="shared" si="83"/>
        <v>0</v>
      </c>
      <c r="M287" s="99">
        <f t="shared" si="83"/>
        <v>0</v>
      </c>
      <c r="N287" s="100">
        <f t="shared" si="83"/>
        <v>0</v>
      </c>
      <c r="O287" s="111"/>
      <c r="P287" s="110" t="e">
        <f t="shared" si="72"/>
        <v>#DIV/0!</v>
      </c>
    </row>
    <row r="288" spans="1:16" ht="15.75" customHeight="1" hidden="1" outlineLevel="3">
      <c r="A288" s="31" t="s">
        <v>233</v>
      </c>
      <c r="B288" s="32">
        <v>2020304105</v>
      </c>
      <c r="C288" s="32" t="s">
        <v>235</v>
      </c>
      <c r="D288" s="33" t="s">
        <v>301</v>
      </c>
      <c r="E288" s="25" t="s">
        <v>65</v>
      </c>
      <c r="F288" s="35"/>
      <c r="G288" s="24">
        <f>G289</f>
        <v>0</v>
      </c>
      <c r="H288" s="82"/>
      <c r="I288" s="82"/>
      <c r="J288" s="82"/>
      <c r="K288" s="82"/>
      <c r="L288" s="82"/>
      <c r="M288" s="82"/>
      <c r="N288" s="83"/>
      <c r="O288" s="111"/>
      <c r="P288" s="110" t="e">
        <f t="shared" si="72"/>
        <v>#DIV/0!</v>
      </c>
    </row>
    <row r="289" spans="1:16" ht="24" customHeight="1" hidden="1" outlineLevel="3">
      <c r="A289" s="31">
        <v>936</v>
      </c>
      <c r="B289" s="32">
        <v>2020304105</v>
      </c>
      <c r="C289" s="32" t="s">
        <v>235</v>
      </c>
      <c r="D289" s="33" t="s">
        <v>301</v>
      </c>
      <c r="E289" s="25" t="s">
        <v>65</v>
      </c>
      <c r="F289" s="35"/>
      <c r="G289" s="24"/>
      <c r="H289" s="82"/>
      <c r="I289" s="82"/>
      <c r="J289" s="82"/>
      <c r="K289" s="82"/>
      <c r="L289" s="82"/>
      <c r="M289" s="82"/>
      <c r="N289" s="83"/>
      <c r="O289" s="111"/>
      <c r="P289" s="110" t="e">
        <f t="shared" si="72"/>
        <v>#DIV/0!</v>
      </c>
    </row>
    <row r="290" spans="1:16" ht="12.75" customHeight="1" hidden="1" outlineLevel="3">
      <c r="A290" s="26" t="s">
        <v>233</v>
      </c>
      <c r="B290" s="27">
        <v>2020304500</v>
      </c>
      <c r="C290" s="27" t="s">
        <v>235</v>
      </c>
      <c r="D290" s="28" t="s">
        <v>301</v>
      </c>
      <c r="E290" s="29" t="s">
        <v>68</v>
      </c>
      <c r="F290" s="30"/>
      <c r="G290" s="81">
        <f>G291</f>
        <v>0</v>
      </c>
      <c r="H290" s="99">
        <f aca="true" t="shared" si="84" ref="H290:N290">H291</f>
        <v>0</v>
      </c>
      <c r="I290" s="99">
        <f t="shared" si="84"/>
        <v>0</v>
      </c>
      <c r="J290" s="99">
        <f t="shared" si="84"/>
        <v>0</v>
      </c>
      <c r="K290" s="99">
        <f t="shared" si="84"/>
        <v>0</v>
      </c>
      <c r="L290" s="99">
        <f t="shared" si="84"/>
        <v>0</v>
      </c>
      <c r="M290" s="99">
        <f t="shared" si="84"/>
        <v>0</v>
      </c>
      <c r="N290" s="100">
        <f t="shared" si="84"/>
        <v>0</v>
      </c>
      <c r="O290" s="111"/>
      <c r="P290" s="110" t="e">
        <f t="shared" si="72"/>
        <v>#DIV/0!</v>
      </c>
    </row>
    <row r="291" spans="1:16" ht="15.75" customHeight="1" hidden="1" outlineLevel="3">
      <c r="A291" s="31" t="s">
        <v>233</v>
      </c>
      <c r="B291" s="32">
        <v>2020304505</v>
      </c>
      <c r="C291" s="32" t="s">
        <v>235</v>
      </c>
      <c r="D291" s="33" t="s">
        <v>301</v>
      </c>
      <c r="E291" s="25" t="s">
        <v>62</v>
      </c>
      <c r="F291" s="35"/>
      <c r="G291" s="24">
        <f>G292</f>
        <v>0</v>
      </c>
      <c r="H291" s="82"/>
      <c r="I291" s="82"/>
      <c r="J291" s="82"/>
      <c r="K291" s="82"/>
      <c r="L291" s="82"/>
      <c r="M291" s="82"/>
      <c r="N291" s="83"/>
      <c r="O291" s="111"/>
      <c r="P291" s="110" t="e">
        <f t="shared" si="72"/>
        <v>#DIV/0!</v>
      </c>
    </row>
    <row r="292" spans="1:16" ht="29.25" customHeight="1" hidden="1" outlineLevel="3">
      <c r="A292" s="31">
        <v>936</v>
      </c>
      <c r="B292" s="32">
        <v>2020304505</v>
      </c>
      <c r="C292" s="32" t="s">
        <v>235</v>
      </c>
      <c r="D292" s="33" t="s">
        <v>301</v>
      </c>
      <c r="E292" s="25" t="s">
        <v>63</v>
      </c>
      <c r="F292" s="35"/>
      <c r="G292" s="24"/>
      <c r="H292" s="82"/>
      <c r="I292" s="82"/>
      <c r="J292" s="82"/>
      <c r="K292" s="82"/>
      <c r="L292" s="82"/>
      <c r="M292" s="82"/>
      <c r="N292" s="83"/>
      <c r="O292" s="111"/>
      <c r="P292" s="110" t="e">
        <f t="shared" si="72"/>
        <v>#DIV/0!</v>
      </c>
    </row>
    <row r="293" spans="1:16" ht="20.25" customHeight="1" hidden="1" outlineLevel="4">
      <c r="A293" s="26" t="s">
        <v>233</v>
      </c>
      <c r="B293" s="27" t="s">
        <v>223</v>
      </c>
      <c r="C293" s="27" t="s">
        <v>235</v>
      </c>
      <c r="D293" s="28" t="s">
        <v>301</v>
      </c>
      <c r="E293" s="50" t="s">
        <v>73</v>
      </c>
      <c r="F293" s="30"/>
      <c r="G293" s="81">
        <f>G294</f>
        <v>0</v>
      </c>
      <c r="H293" s="99">
        <f aca="true" t="shared" si="85" ref="H293:N293">H294</f>
        <v>0</v>
      </c>
      <c r="I293" s="99">
        <f t="shared" si="85"/>
        <v>0</v>
      </c>
      <c r="J293" s="99">
        <f t="shared" si="85"/>
        <v>0</v>
      </c>
      <c r="K293" s="99">
        <f t="shared" si="85"/>
        <v>0</v>
      </c>
      <c r="L293" s="99">
        <f t="shared" si="85"/>
        <v>0</v>
      </c>
      <c r="M293" s="99">
        <f t="shared" si="85"/>
        <v>0</v>
      </c>
      <c r="N293" s="100">
        <f t="shared" si="85"/>
        <v>0</v>
      </c>
      <c r="O293" s="111"/>
      <c r="P293" s="110" t="e">
        <f t="shared" si="72"/>
        <v>#DIV/0!</v>
      </c>
    </row>
    <row r="294" spans="1:16" ht="17.25" customHeight="1" hidden="1" outlineLevel="5">
      <c r="A294" s="31" t="s">
        <v>233</v>
      </c>
      <c r="B294" s="32" t="s">
        <v>224</v>
      </c>
      <c r="C294" s="32" t="s">
        <v>235</v>
      </c>
      <c r="D294" s="33" t="s">
        <v>301</v>
      </c>
      <c r="E294" s="25" t="s">
        <v>74</v>
      </c>
      <c r="F294" s="35"/>
      <c r="G294" s="24">
        <f>G295</f>
        <v>0</v>
      </c>
      <c r="H294" s="82">
        <v>0</v>
      </c>
      <c r="I294" s="82">
        <v>0</v>
      </c>
      <c r="J294" s="82">
        <v>0</v>
      </c>
      <c r="K294" s="82">
        <v>0</v>
      </c>
      <c r="L294" s="82">
        <v>0</v>
      </c>
      <c r="M294" s="82">
        <v>0</v>
      </c>
      <c r="N294" s="83">
        <v>0</v>
      </c>
      <c r="O294" s="111"/>
      <c r="P294" s="110" t="e">
        <f t="shared" si="72"/>
        <v>#DIV/0!</v>
      </c>
    </row>
    <row r="295" spans="1:16" ht="23.25" customHeight="1" hidden="1" outlineLevel="6">
      <c r="A295" s="31" t="s">
        <v>303</v>
      </c>
      <c r="B295" s="32" t="s">
        <v>224</v>
      </c>
      <c r="C295" s="32" t="s">
        <v>235</v>
      </c>
      <c r="D295" s="33" t="s">
        <v>301</v>
      </c>
      <c r="E295" s="25" t="s">
        <v>74</v>
      </c>
      <c r="F295" s="35"/>
      <c r="G295" s="24"/>
      <c r="H295" s="82">
        <v>0</v>
      </c>
      <c r="I295" s="82">
        <v>0</v>
      </c>
      <c r="J295" s="82">
        <v>0</v>
      </c>
      <c r="K295" s="82">
        <v>0</v>
      </c>
      <c r="L295" s="82">
        <v>0</v>
      </c>
      <c r="M295" s="82">
        <v>0</v>
      </c>
      <c r="N295" s="83">
        <v>0</v>
      </c>
      <c r="O295" s="111"/>
      <c r="P295" s="110" t="e">
        <f t="shared" si="72"/>
        <v>#DIV/0!</v>
      </c>
    </row>
    <row r="296" spans="1:16" ht="76.5" customHeight="1" hidden="1" outlineLevel="6">
      <c r="A296" s="47" t="s">
        <v>233</v>
      </c>
      <c r="B296" s="27">
        <v>2020309800</v>
      </c>
      <c r="C296" s="48" t="s">
        <v>235</v>
      </c>
      <c r="D296" s="28">
        <v>151</v>
      </c>
      <c r="E296" s="29" t="s">
        <v>85</v>
      </c>
      <c r="F296" s="30"/>
      <c r="G296" s="81">
        <f>G297</f>
        <v>0</v>
      </c>
      <c r="H296" s="81">
        <f aca="true" t="shared" si="86" ref="H296:N297">H297</f>
        <v>0</v>
      </c>
      <c r="I296" s="81">
        <f t="shared" si="86"/>
        <v>0</v>
      </c>
      <c r="J296" s="81">
        <f t="shared" si="86"/>
        <v>0</v>
      </c>
      <c r="K296" s="81">
        <f t="shared" si="86"/>
        <v>0</v>
      </c>
      <c r="L296" s="81">
        <f t="shared" si="86"/>
        <v>0</v>
      </c>
      <c r="M296" s="81">
        <f t="shared" si="86"/>
        <v>0</v>
      </c>
      <c r="N296" s="81">
        <f t="shared" si="86"/>
        <v>0</v>
      </c>
      <c r="O296" s="81"/>
      <c r="P296" s="110"/>
    </row>
    <row r="297" spans="1:16" ht="99" customHeight="1" hidden="1" outlineLevel="6">
      <c r="A297" s="46" t="s">
        <v>233</v>
      </c>
      <c r="B297" s="32">
        <v>2020309805</v>
      </c>
      <c r="C297" s="49" t="s">
        <v>235</v>
      </c>
      <c r="D297" s="33">
        <v>151</v>
      </c>
      <c r="E297" s="25" t="s">
        <v>86</v>
      </c>
      <c r="F297" s="30"/>
      <c r="G297" s="24">
        <f>G298</f>
        <v>0</v>
      </c>
      <c r="H297" s="81">
        <f t="shared" si="86"/>
        <v>0</v>
      </c>
      <c r="I297" s="81">
        <f t="shared" si="86"/>
        <v>0</v>
      </c>
      <c r="J297" s="81">
        <f t="shared" si="86"/>
        <v>0</v>
      </c>
      <c r="K297" s="81">
        <f t="shared" si="86"/>
        <v>0</v>
      </c>
      <c r="L297" s="81">
        <f t="shared" si="86"/>
        <v>0</v>
      </c>
      <c r="M297" s="81">
        <f t="shared" si="86"/>
        <v>0</v>
      </c>
      <c r="N297" s="81">
        <f t="shared" si="86"/>
        <v>0</v>
      </c>
      <c r="O297" s="81"/>
      <c r="P297" s="110"/>
    </row>
    <row r="298" spans="1:16" ht="93" customHeight="1" hidden="1" outlineLevel="6">
      <c r="A298" s="46" t="s">
        <v>303</v>
      </c>
      <c r="B298" s="32">
        <v>2020309805</v>
      </c>
      <c r="C298" s="49" t="s">
        <v>235</v>
      </c>
      <c r="D298" s="33">
        <v>151</v>
      </c>
      <c r="E298" s="25" t="s">
        <v>86</v>
      </c>
      <c r="F298" s="30"/>
      <c r="G298" s="24"/>
      <c r="H298" s="82"/>
      <c r="I298" s="82"/>
      <c r="J298" s="82"/>
      <c r="K298" s="82"/>
      <c r="L298" s="82"/>
      <c r="M298" s="82"/>
      <c r="N298" s="83"/>
      <c r="O298" s="111"/>
      <c r="P298" s="110"/>
    </row>
    <row r="299" spans="1:16" ht="1.5" customHeight="1" hidden="1" outlineLevel="6">
      <c r="A299" s="47" t="s">
        <v>233</v>
      </c>
      <c r="B299" s="27">
        <v>2020309900</v>
      </c>
      <c r="C299" s="48" t="s">
        <v>235</v>
      </c>
      <c r="D299" s="28">
        <v>151</v>
      </c>
      <c r="E299" s="29" t="s">
        <v>82</v>
      </c>
      <c r="F299" s="30"/>
      <c r="G299" s="81">
        <f>G300</f>
        <v>0</v>
      </c>
      <c r="H299" s="81">
        <f aca="true" t="shared" si="87" ref="H299:N300">H300</f>
        <v>0</v>
      </c>
      <c r="I299" s="81">
        <f t="shared" si="87"/>
        <v>0</v>
      </c>
      <c r="J299" s="81">
        <f t="shared" si="87"/>
        <v>0</v>
      </c>
      <c r="K299" s="81">
        <f t="shared" si="87"/>
        <v>0</v>
      </c>
      <c r="L299" s="81">
        <f t="shared" si="87"/>
        <v>0</v>
      </c>
      <c r="M299" s="81">
        <f t="shared" si="87"/>
        <v>0</v>
      </c>
      <c r="N299" s="81">
        <f t="shared" si="87"/>
        <v>0</v>
      </c>
      <c r="O299" s="81"/>
      <c r="P299" s="110"/>
    </row>
    <row r="300" spans="1:16" ht="130.5" customHeight="1" hidden="1" outlineLevel="6">
      <c r="A300" s="46" t="s">
        <v>233</v>
      </c>
      <c r="B300" s="32">
        <v>2020309905</v>
      </c>
      <c r="C300" s="49" t="s">
        <v>235</v>
      </c>
      <c r="D300" s="33">
        <v>151</v>
      </c>
      <c r="E300" s="25" t="s">
        <v>81</v>
      </c>
      <c r="F300" s="30"/>
      <c r="G300" s="24">
        <f>G301</f>
        <v>0</v>
      </c>
      <c r="H300" s="81">
        <f t="shared" si="87"/>
        <v>0</v>
      </c>
      <c r="I300" s="81">
        <f t="shared" si="87"/>
        <v>0</v>
      </c>
      <c r="J300" s="81">
        <f t="shared" si="87"/>
        <v>0</v>
      </c>
      <c r="K300" s="81">
        <f t="shared" si="87"/>
        <v>0</v>
      </c>
      <c r="L300" s="81">
        <f t="shared" si="87"/>
        <v>0</v>
      </c>
      <c r="M300" s="81">
        <f t="shared" si="87"/>
        <v>0</v>
      </c>
      <c r="N300" s="81">
        <f t="shared" si="87"/>
        <v>0</v>
      </c>
      <c r="O300" s="81"/>
      <c r="P300" s="110"/>
    </row>
    <row r="301" spans="1:16" ht="117.75" customHeight="1" hidden="1" outlineLevel="6">
      <c r="A301" s="46" t="s">
        <v>303</v>
      </c>
      <c r="B301" s="32">
        <v>2020309905</v>
      </c>
      <c r="C301" s="49" t="s">
        <v>235</v>
      </c>
      <c r="D301" s="33">
        <v>151</v>
      </c>
      <c r="E301" s="25" t="s">
        <v>81</v>
      </c>
      <c r="F301" s="30"/>
      <c r="G301" s="24"/>
      <c r="H301" s="82"/>
      <c r="I301" s="82"/>
      <c r="J301" s="82"/>
      <c r="K301" s="82"/>
      <c r="L301" s="82"/>
      <c r="M301" s="82"/>
      <c r="N301" s="83"/>
      <c r="O301" s="111"/>
      <c r="P301" s="110"/>
    </row>
    <row r="302" spans="1:16" ht="1.5" customHeight="1" hidden="1" outlineLevel="6">
      <c r="A302" s="47" t="s">
        <v>233</v>
      </c>
      <c r="B302" s="27">
        <v>2020310000</v>
      </c>
      <c r="C302" s="48" t="s">
        <v>235</v>
      </c>
      <c r="D302" s="28">
        <v>151</v>
      </c>
      <c r="E302" s="29" t="s">
        <v>77</v>
      </c>
      <c r="F302" s="30"/>
      <c r="G302" s="81"/>
      <c r="H302" s="82"/>
      <c r="I302" s="82"/>
      <c r="J302" s="82"/>
      <c r="K302" s="82"/>
      <c r="L302" s="82"/>
      <c r="M302" s="82"/>
      <c r="N302" s="83"/>
      <c r="O302" s="111"/>
      <c r="P302" s="110" t="e">
        <f t="shared" si="72"/>
        <v>#DIV/0!</v>
      </c>
    </row>
    <row r="303" spans="1:16" ht="30.75" customHeight="1" hidden="1" outlineLevel="6">
      <c r="A303" s="47" t="s">
        <v>233</v>
      </c>
      <c r="B303" s="27">
        <v>2020310800</v>
      </c>
      <c r="C303" s="48" t="s">
        <v>235</v>
      </c>
      <c r="D303" s="28">
        <v>151</v>
      </c>
      <c r="E303" s="29" t="s">
        <v>78</v>
      </c>
      <c r="F303" s="30"/>
      <c r="G303" s="81"/>
      <c r="H303" s="82"/>
      <c r="I303" s="82"/>
      <c r="J303" s="82"/>
      <c r="K303" s="82"/>
      <c r="L303" s="82"/>
      <c r="M303" s="82"/>
      <c r="N303" s="83"/>
      <c r="O303" s="111"/>
      <c r="P303" s="110" t="e">
        <f t="shared" si="72"/>
        <v>#DIV/0!</v>
      </c>
    </row>
    <row r="304" spans="1:16" ht="29.25" customHeight="1" hidden="1" outlineLevel="6">
      <c r="A304" s="26" t="s">
        <v>233</v>
      </c>
      <c r="B304" s="27">
        <v>2020310700</v>
      </c>
      <c r="C304" s="27" t="s">
        <v>235</v>
      </c>
      <c r="D304" s="28" t="s">
        <v>301</v>
      </c>
      <c r="E304" s="29" t="s">
        <v>87</v>
      </c>
      <c r="F304" s="21">
        <f>F306</f>
        <v>29</v>
      </c>
      <c r="G304" s="81">
        <f>G306</f>
        <v>0</v>
      </c>
      <c r="H304" s="81">
        <f aca="true" t="shared" si="88" ref="H304:O304">H306</f>
        <v>0</v>
      </c>
      <c r="I304" s="81">
        <f t="shared" si="88"/>
        <v>0</v>
      </c>
      <c r="J304" s="81">
        <f t="shared" si="88"/>
        <v>0</v>
      </c>
      <c r="K304" s="81">
        <f t="shared" si="88"/>
        <v>0</v>
      </c>
      <c r="L304" s="81">
        <f t="shared" si="88"/>
        <v>0</v>
      </c>
      <c r="M304" s="81">
        <f t="shared" si="88"/>
        <v>0</v>
      </c>
      <c r="N304" s="81">
        <f t="shared" si="88"/>
        <v>0</v>
      </c>
      <c r="O304" s="81">
        <f t="shared" si="88"/>
        <v>0</v>
      </c>
      <c r="P304" s="109" t="e">
        <f t="shared" si="72"/>
        <v>#DIV/0!</v>
      </c>
    </row>
    <row r="305" spans="1:16" ht="30.75" customHeight="1" hidden="1" outlineLevel="6">
      <c r="A305" s="31" t="s">
        <v>233</v>
      </c>
      <c r="B305" s="32">
        <v>2020310705</v>
      </c>
      <c r="C305" s="32" t="s">
        <v>235</v>
      </c>
      <c r="D305" s="33" t="s">
        <v>301</v>
      </c>
      <c r="E305" s="25" t="s">
        <v>88</v>
      </c>
      <c r="F305" s="22">
        <v>29</v>
      </c>
      <c r="G305" s="24">
        <f>G306</f>
        <v>0</v>
      </c>
      <c r="H305" s="24">
        <f aca="true" t="shared" si="89" ref="H305:O305">H306</f>
        <v>0</v>
      </c>
      <c r="I305" s="24">
        <f t="shared" si="89"/>
        <v>0</v>
      </c>
      <c r="J305" s="24">
        <f t="shared" si="89"/>
        <v>0</v>
      </c>
      <c r="K305" s="24">
        <f t="shared" si="89"/>
        <v>0</v>
      </c>
      <c r="L305" s="24">
        <f t="shared" si="89"/>
        <v>0</v>
      </c>
      <c r="M305" s="24">
        <f t="shared" si="89"/>
        <v>0</v>
      </c>
      <c r="N305" s="24">
        <f t="shared" si="89"/>
        <v>0</v>
      </c>
      <c r="O305" s="24">
        <f t="shared" si="89"/>
        <v>0</v>
      </c>
      <c r="P305" s="110" t="e">
        <f t="shared" si="72"/>
        <v>#DIV/0!</v>
      </c>
    </row>
    <row r="306" spans="1:16" ht="21" customHeight="1" hidden="1" outlineLevel="6">
      <c r="A306" s="31">
        <v>936</v>
      </c>
      <c r="B306" s="32">
        <v>2020310705</v>
      </c>
      <c r="C306" s="32" t="s">
        <v>235</v>
      </c>
      <c r="D306" s="33" t="s">
        <v>301</v>
      </c>
      <c r="E306" s="25" t="s">
        <v>88</v>
      </c>
      <c r="F306" s="22">
        <v>29</v>
      </c>
      <c r="G306" s="24"/>
      <c r="H306" s="82"/>
      <c r="I306" s="82"/>
      <c r="J306" s="82"/>
      <c r="K306" s="82"/>
      <c r="L306" s="82"/>
      <c r="M306" s="82"/>
      <c r="N306" s="83"/>
      <c r="O306" s="112"/>
      <c r="P306" s="110" t="e">
        <f>O306/G306*100</f>
        <v>#DIV/0!</v>
      </c>
    </row>
    <row r="307" spans="1:16" ht="34.5" customHeight="1" hidden="1" outlineLevel="6">
      <c r="A307" s="26" t="s">
        <v>233</v>
      </c>
      <c r="B307" s="27">
        <v>2020310800</v>
      </c>
      <c r="C307" s="27" t="s">
        <v>235</v>
      </c>
      <c r="D307" s="28" t="s">
        <v>301</v>
      </c>
      <c r="E307" s="50" t="s">
        <v>79</v>
      </c>
      <c r="F307" s="30"/>
      <c r="G307" s="81">
        <f>G308</f>
        <v>0</v>
      </c>
      <c r="H307" s="81">
        <f aca="true" t="shared" si="90" ref="H307:N308">H308</f>
        <v>0</v>
      </c>
      <c r="I307" s="81">
        <f t="shared" si="90"/>
        <v>0</v>
      </c>
      <c r="J307" s="81">
        <f t="shared" si="90"/>
        <v>0</v>
      </c>
      <c r="K307" s="81">
        <f t="shared" si="90"/>
        <v>0</v>
      </c>
      <c r="L307" s="81">
        <f t="shared" si="90"/>
        <v>0</v>
      </c>
      <c r="M307" s="81">
        <f t="shared" si="90"/>
        <v>0</v>
      </c>
      <c r="N307" s="81">
        <f t="shared" si="90"/>
        <v>0</v>
      </c>
      <c r="O307" s="81"/>
      <c r="P307" s="109"/>
    </row>
    <row r="308" spans="1:16" ht="18.75" customHeight="1" hidden="1" outlineLevel="6">
      <c r="A308" s="46" t="s">
        <v>233</v>
      </c>
      <c r="B308" s="32">
        <v>2020310805</v>
      </c>
      <c r="C308" s="32" t="s">
        <v>235</v>
      </c>
      <c r="D308" s="33" t="s">
        <v>301</v>
      </c>
      <c r="E308" s="25" t="s">
        <v>80</v>
      </c>
      <c r="F308" s="30"/>
      <c r="G308" s="24">
        <f>G309</f>
        <v>0</v>
      </c>
      <c r="H308" s="81">
        <f t="shared" si="90"/>
        <v>0</v>
      </c>
      <c r="I308" s="81">
        <f t="shared" si="90"/>
        <v>0</v>
      </c>
      <c r="J308" s="81">
        <f t="shared" si="90"/>
        <v>0</v>
      </c>
      <c r="K308" s="81">
        <f t="shared" si="90"/>
        <v>0</v>
      </c>
      <c r="L308" s="81">
        <f t="shared" si="90"/>
        <v>0</v>
      </c>
      <c r="M308" s="81">
        <f t="shared" si="90"/>
        <v>0</v>
      </c>
      <c r="N308" s="81">
        <f t="shared" si="90"/>
        <v>0</v>
      </c>
      <c r="O308" s="81"/>
      <c r="P308" s="109"/>
    </row>
    <row r="309" spans="1:16" ht="21.75" customHeight="1" hidden="1" outlineLevel="6">
      <c r="A309" s="31">
        <v>936</v>
      </c>
      <c r="B309" s="32">
        <v>2020310805</v>
      </c>
      <c r="C309" s="32" t="s">
        <v>235</v>
      </c>
      <c r="D309" s="33" t="s">
        <v>301</v>
      </c>
      <c r="E309" s="25" t="s">
        <v>80</v>
      </c>
      <c r="F309" s="30"/>
      <c r="G309" s="24"/>
      <c r="H309" s="82"/>
      <c r="I309" s="82"/>
      <c r="J309" s="82"/>
      <c r="K309" s="82"/>
      <c r="L309" s="82"/>
      <c r="M309" s="82"/>
      <c r="N309" s="83"/>
      <c r="O309" s="111"/>
      <c r="P309" s="109"/>
    </row>
    <row r="310" spans="1:16" ht="95.25" customHeight="1" outlineLevel="6">
      <c r="A310" s="26" t="s">
        <v>233</v>
      </c>
      <c r="B310" s="27">
        <v>2020310700</v>
      </c>
      <c r="C310" s="27" t="s">
        <v>235</v>
      </c>
      <c r="D310" s="28" t="s">
        <v>301</v>
      </c>
      <c r="E310" s="29" t="s">
        <v>87</v>
      </c>
      <c r="F310" s="21">
        <f>F312</f>
        <v>29</v>
      </c>
      <c r="G310" s="81">
        <f>G312</f>
        <v>48.8</v>
      </c>
      <c r="H310" s="81">
        <f aca="true" t="shared" si="91" ref="H310:O310">H312</f>
        <v>48.8</v>
      </c>
      <c r="I310" s="81">
        <f t="shared" si="91"/>
        <v>48.8</v>
      </c>
      <c r="J310" s="81">
        <f t="shared" si="91"/>
        <v>48.8</v>
      </c>
      <c r="K310" s="81">
        <f t="shared" si="91"/>
        <v>48.8</v>
      </c>
      <c r="L310" s="81">
        <f t="shared" si="91"/>
        <v>48.8</v>
      </c>
      <c r="M310" s="81">
        <f t="shared" si="91"/>
        <v>48.8</v>
      </c>
      <c r="N310" s="81">
        <f t="shared" si="91"/>
        <v>48.8</v>
      </c>
      <c r="O310" s="81">
        <f t="shared" si="91"/>
        <v>42.32</v>
      </c>
      <c r="P310" s="109">
        <f>O310/G310*100</f>
        <v>86.72131147540985</v>
      </c>
    </row>
    <row r="311" spans="1:16" ht="95.25" customHeight="1" outlineLevel="6">
      <c r="A311" s="31" t="s">
        <v>233</v>
      </c>
      <c r="B311" s="32">
        <v>2020310705</v>
      </c>
      <c r="C311" s="32" t="s">
        <v>235</v>
      </c>
      <c r="D311" s="33" t="s">
        <v>301</v>
      </c>
      <c r="E311" s="25" t="s">
        <v>88</v>
      </c>
      <c r="F311" s="22">
        <v>29</v>
      </c>
      <c r="G311" s="24">
        <f>G312</f>
        <v>48.8</v>
      </c>
      <c r="H311" s="24">
        <f aca="true" t="shared" si="92" ref="H311:O311">H312</f>
        <v>48.8</v>
      </c>
      <c r="I311" s="24">
        <f t="shared" si="92"/>
        <v>48.8</v>
      </c>
      <c r="J311" s="24">
        <f t="shared" si="92"/>
        <v>48.8</v>
      </c>
      <c r="K311" s="24">
        <f t="shared" si="92"/>
        <v>48.8</v>
      </c>
      <c r="L311" s="24">
        <f t="shared" si="92"/>
        <v>48.8</v>
      </c>
      <c r="M311" s="24">
        <f t="shared" si="92"/>
        <v>48.8</v>
      </c>
      <c r="N311" s="24">
        <f t="shared" si="92"/>
        <v>48.8</v>
      </c>
      <c r="O311" s="24">
        <f t="shared" si="92"/>
        <v>42.32</v>
      </c>
      <c r="P311" s="110">
        <f>O311/G311*100</f>
        <v>86.72131147540985</v>
      </c>
    </row>
    <row r="312" spans="1:16" ht="101.25" customHeight="1" outlineLevel="6">
      <c r="A312" s="31">
        <v>936</v>
      </c>
      <c r="B312" s="32">
        <v>2020310705</v>
      </c>
      <c r="C312" s="32" t="s">
        <v>235</v>
      </c>
      <c r="D312" s="33" t="s">
        <v>301</v>
      </c>
      <c r="E312" s="25" t="s">
        <v>88</v>
      </c>
      <c r="F312" s="22">
        <v>29</v>
      </c>
      <c r="G312" s="24">
        <v>48.8</v>
      </c>
      <c r="H312" s="24">
        <v>48.8</v>
      </c>
      <c r="I312" s="24">
        <v>48.8</v>
      </c>
      <c r="J312" s="24">
        <v>48.8</v>
      </c>
      <c r="K312" s="24">
        <v>48.8</v>
      </c>
      <c r="L312" s="24">
        <v>48.8</v>
      </c>
      <c r="M312" s="24">
        <v>48.8</v>
      </c>
      <c r="N312" s="24">
        <v>48.8</v>
      </c>
      <c r="O312" s="24">
        <v>42.32</v>
      </c>
      <c r="P312" s="110">
        <f>O312/G312*100</f>
        <v>86.72131147540985</v>
      </c>
    </row>
    <row r="313" spans="1:16" ht="96" customHeight="1" outlineLevel="6">
      <c r="A313" s="47" t="s">
        <v>233</v>
      </c>
      <c r="B313" s="27">
        <v>2020311500</v>
      </c>
      <c r="C313" s="27" t="s">
        <v>235</v>
      </c>
      <c r="D313" s="28" t="s">
        <v>301</v>
      </c>
      <c r="E313" s="29" t="s">
        <v>83</v>
      </c>
      <c r="F313" s="21">
        <f>F315</f>
        <v>500</v>
      </c>
      <c r="G313" s="81">
        <f>G315</f>
        <v>150</v>
      </c>
      <c r="H313" s="81">
        <f aca="true" t="shared" si="93" ref="H313:O313">H315</f>
        <v>0</v>
      </c>
      <c r="I313" s="81">
        <f t="shared" si="93"/>
        <v>0</v>
      </c>
      <c r="J313" s="81">
        <f t="shared" si="93"/>
        <v>0</v>
      </c>
      <c r="K313" s="81">
        <f t="shared" si="93"/>
        <v>0</v>
      </c>
      <c r="L313" s="81">
        <f t="shared" si="93"/>
        <v>0</v>
      </c>
      <c r="M313" s="81">
        <f t="shared" si="93"/>
        <v>0</v>
      </c>
      <c r="N313" s="81">
        <f t="shared" si="93"/>
        <v>0</v>
      </c>
      <c r="O313" s="81">
        <f t="shared" si="93"/>
        <v>41.509</v>
      </c>
      <c r="P313" s="109">
        <f aca="true" t="shared" si="94" ref="P313:P319">O313/G313*100</f>
        <v>27.672666666666668</v>
      </c>
    </row>
    <row r="314" spans="1:16" ht="96" customHeight="1" outlineLevel="6">
      <c r="A314" s="46" t="s">
        <v>233</v>
      </c>
      <c r="B314" s="32">
        <v>2020311505</v>
      </c>
      <c r="C314" s="32" t="s">
        <v>235</v>
      </c>
      <c r="D314" s="33" t="s">
        <v>301</v>
      </c>
      <c r="E314" s="25" t="s">
        <v>84</v>
      </c>
      <c r="F314" s="22">
        <f>798-51-247</f>
        <v>500</v>
      </c>
      <c r="G314" s="24">
        <f>G315</f>
        <v>150</v>
      </c>
      <c r="H314" s="24">
        <f aca="true" t="shared" si="95" ref="H314:O314">H315</f>
        <v>0</v>
      </c>
      <c r="I314" s="24">
        <f t="shared" si="95"/>
        <v>0</v>
      </c>
      <c r="J314" s="24">
        <f t="shared" si="95"/>
        <v>0</v>
      </c>
      <c r="K314" s="24">
        <f t="shared" si="95"/>
        <v>0</v>
      </c>
      <c r="L314" s="24">
        <f t="shared" si="95"/>
        <v>0</v>
      </c>
      <c r="M314" s="24">
        <f t="shared" si="95"/>
        <v>0</v>
      </c>
      <c r="N314" s="24">
        <f t="shared" si="95"/>
        <v>0</v>
      </c>
      <c r="O314" s="24">
        <f t="shared" si="95"/>
        <v>41.509</v>
      </c>
      <c r="P314" s="110">
        <f t="shared" si="94"/>
        <v>27.672666666666668</v>
      </c>
    </row>
    <row r="315" spans="1:16" ht="78" customHeight="1" outlineLevel="6">
      <c r="A315" s="46" t="s">
        <v>303</v>
      </c>
      <c r="B315" s="32">
        <v>2020311505</v>
      </c>
      <c r="C315" s="32" t="s">
        <v>235</v>
      </c>
      <c r="D315" s="33" t="s">
        <v>301</v>
      </c>
      <c r="E315" s="25" t="s">
        <v>84</v>
      </c>
      <c r="F315" s="22">
        <f>798-51-247</f>
        <v>500</v>
      </c>
      <c r="G315" s="24">
        <v>150</v>
      </c>
      <c r="H315" s="82"/>
      <c r="I315" s="82"/>
      <c r="J315" s="82"/>
      <c r="K315" s="82"/>
      <c r="L315" s="82"/>
      <c r="M315" s="82"/>
      <c r="N315" s="83"/>
      <c r="O315" s="112">
        <v>41.509</v>
      </c>
      <c r="P315" s="110">
        <f t="shared" si="94"/>
        <v>27.672666666666668</v>
      </c>
    </row>
    <row r="316" spans="1:16" ht="77.25" customHeight="1" hidden="1" outlineLevel="6">
      <c r="A316" s="31"/>
      <c r="B316" s="32"/>
      <c r="C316" s="32"/>
      <c r="D316" s="33"/>
      <c r="E316" s="25"/>
      <c r="F316" s="30"/>
      <c r="G316" s="81"/>
      <c r="H316" s="82"/>
      <c r="I316" s="82"/>
      <c r="J316" s="82"/>
      <c r="K316" s="82"/>
      <c r="L316" s="82"/>
      <c r="M316" s="82"/>
      <c r="N316" s="83"/>
      <c r="O316" s="111"/>
      <c r="P316" s="110" t="e">
        <f t="shared" si="94"/>
        <v>#DIV/0!</v>
      </c>
    </row>
    <row r="317" spans="1:16" ht="113.25" customHeight="1" outlineLevel="6">
      <c r="A317" s="47" t="s">
        <v>233</v>
      </c>
      <c r="B317" s="27">
        <v>2020311900</v>
      </c>
      <c r="C317" s="27" t="s">
        <v>235</v>
      </c>
      <c r="D317" s="28" t="s">
        <v>301</v>
      </c>
      <c r="E317" s="29" t="s">
        <v>125</v>
      </c>
      <c r="F317" s="21">
        <f>F318</f>
        <v>500</v>
      </c>
      <c r="G317" s="81">
        <f>G318</f>
        <v>19795.3</v>
      </c>
      <c r="H317" s="81">
        <f aca="true" t="shared" si="96" ref="H317:O317">H318</f>
        <v>0</v>
      </c>
      <c r="I317" s="81">
        <f t="shared" si="96"/>
        <v>0</v>
      </c>
      <c r="J317" s="81">
        <f t="shared" si="96"/>
        <v>0</v>
      </c>
      <c r="K317" s="81">
        <f t="shared" si="96"/>
        <v>0</v>
      </c>
      <c r="L317" s="81">
        <f t="shared" si="96"/>
        <v>0</v>
      </c>
      <c r="M317" s="81">
        <f t="shared" si="96"/>
        <v>0</v>
      </c>
      <c r="N317" s="81">
        <f t="shared" si="96"/>
        <v>0</v>
      </c>
      <c r="O317" s="81">
        <f t="shared" si="96"/>
        <v>1445.332</v>
      </c>
      <c r="P317" s="109">
        <f t="shared" si="94"/>
        <v>7.301389723823333</v>
      </c>
    </row>
    <row r="318" spans="1:16" ht="92.25" customHeight="1" outlineLevel="6">
      <c r="A318" s="46" t="s">
        <v>233</v>
      </c>
      <c r="B318" s="32">
        <v>2020311905</v>
      </c>
      <c r="C318" s="32" t="s">
        <v>235</v>
      </c>
      <c r="D318" s="33" t="s">
        <v>301</v>
      </c>
      <c r="E318" s="25" t="s">
        <v>126</v>
      </c>
      <c r="F318" s="22">
        <f>798-51-247</f>
        <v>500</v>
      </c>
      <c r="G318" s="24">
        <f>G319</f>
        <v>19795.3</v>
      </c>
      <c r="H318" s="24">
        <f aca="true" t="shared" si="97" ref="H318:O318">H319</f>
        <v>0</v>
      </c>
      <c r="I318" s="24">
        <f t="shared" si="97"/>
        <v>0</v>
      </c>
      <c r="J318" s="24">
        <f t="shared" si="97"/>
        <v>0</v>
      </c>
      <c r="K318" s="24">
        <f t="shared" si="97"/>
        <v>0</v>
      </c>
      <c r="L318" s="24">
        <f t="shared" si="97"/>
        <v>0</v>
      </c>
      <c r="M318" s="24">
        <f t="shared" si="97"/>
        <v>0</v>
      </c>
      <c r="N318" s="24">
        <f t="shared" si="97"/>
        <v>0</v>
      </c>
      <c r="O318" s="24">
        <f t="shared" si="97"/>
        <v>1445.332</v>
      </c>
      <c r="P318" s="110">
        <f t="shared" si="94"/>
        <v>7.301389723823333</v>
      </c>
    </row>
    <row r="319" spans="1:16" ht="100.5" customHeight="1" outlineLevel="6">
      <c r="A319" s="46" t="s">
        <v>254</v>
      </c>
      <c r="B319" s="32">
        <v>2020311905</v>
      </c>
      <c r="C319" s="32" t="s">
        <v>235</v>
      </c>
      <c r="D319" s="33" t="s">
        <v>301</v>
      </c>
      <c r="E319" s="25" t="s">
        <v>126</v>
      </c>
      <c r="F319" s="30"/>
      <c r="G319" s="24">
        <v>19795.3</v>
      </c>
      <c r="H319" s="82"/>
      <c r="I319" s="82"/>
      <c r="J319" s="82"/>
      <c r="K319" s="82"/>
      <c r="L319" s="82"/>
      <c r="M319" s="82"/>
      <c r="N319" s="83"/>
      <c r="O319" s="116">
        <v>1445.332</v>
      </c>
      <c r="P319" s="110">
        <f t="shared" si="94"/>
        <v>7.301389723823333</v>
      </c>
    </row>
    <row r="320" spans="1:16" ht="61.5" customHeight="1" outlineLevel="6">
      <c r="A320" s="47" t="s">
        <v>233</v>
      </c>
      <c r="B320" s="27">
        <v>2020312100</v>
      </c>
      <c r="C320" s="27" t="s">
        <v>235</v>
      </c>
      <c r="D320" s="28" t="s">
        <v>301</v>
      </c>
      <c r="E320" s="128" t="s">
        <v>26</v>
      </c>
      <c r="F320" s="30"/>
      <c r="G320" s="81">
        <f>G321</f>
        <v>749.3</v>
      </c>
      <c r="H320" s="82"/>
      <c r="I320" s="82"/>
      <c r="J320" s="82"/>
      <c r="K320" s="82"/>
      <c r="L320" s="82"/>
      <c r="M320" s="82"/>
      <c r="N320" s="83"/>
      <c r="O320" s="116"/>
      <c r="P320" s="110"/>
    </row>
    <row r="321" spans="1:16" ht="60" customHeight="1" outlineLevel="6">
      <c r="A321" s="46" t="s">
        <v>233</v>
      </c>
      <c r="B321" s="32">
        <v>2020312105</v>
      </c>
      <c r="C321" s="32" t="s">
        <v>235</v>
      </c>
      <c r="D321" s="33" t="s">
        <v>301</v>
      </c>
      <c r="E321" s="25" t="s">
        <v>27</v>
      </c>
      <c r="F321" s="30"/>
      <c r="G321" s="24">
        <f>G322</f>
        <v>749.3</v>
      </c>
      <c r="H321" s="82"/>
      <c r="I321" s="82"/>
      <c r="J321" s="82"/>
      <c r="K321" s="82"/>
      <c r="L321" s="82"/>
      <c r="M321" s="82"/>
      <c r="N321" s="83"/>
      <c r="O321" s="116"/>
      <c r="P321" s="110"/>
    </row>
    <row r="322" spans="1:16" ht="65.25" customHeight="1" outlineLevel="6">
      <c r="A322" s="46" t="s">
        <v>303</v>
      </c>
      <c r="B322" s="32">
        <v>2020312105</v>
      </c>
      <c r="C322" s="32" t="s">
        <v>235</v>
      </c>
      <c r="D322" s="33" t="s">
        <v>301</v>
      </c>
      <c r="E322" s="25" t="s">
        <v>27</v>
      </c>
      <c r="F322" s="30"/>
      <c r="G322" s="24">
        <v>749.3</v>
      </c>
      <c r="H322" s="82"/>
      <c r="I322" s="82"/>
      <c r="J322" s="82"/>
      <c r="K322" s="82"/>
      <c r="L322" s="82"/>
      <c r="M322" s="82"/>
      <c r="N322" s="83"/>
      <c r="O322" s="116"/>
      <c r="P322" s="110"/>
    </row>
    <row r="323" spans="1:16" ht="24.75" customHeight="1" outlineLevel="6">
      <c r="A323" s="26" t="s">
        <v>233</v>
      </c>
      <c r="B323" s="27">
        <v>2020399900</v>
      </c>
      <c r="C323" s="27" t="s">
        <v>235</v>
      </c>
      <c r="D323" s="28" t="s">
        <v>233</v>
      </c>
      <c r="E323" s="29" t="s">
        <v>106</v>
      </c>
      <c r="F323" s="30"/>
      <c r="G323" s="81">
        <f>G324</f>
        <v>173421.5</v>
      </c>
      <c r="H323" s="81">
        <f aca="true" t="shared" si="98" ref="H323:O323">H324</f>
        <v>0</v>
      </c>
      <c r="I323" s="81">
        <f t="shared" si="98"/>
        <v>0</v>
      </c>
      <c r="J323" s="81">
        <f t="shared" si="98"/>
        <v>0</v>
      </c>
      <c r="K323" s="81">
        <f t="shared" si="98"/>
        <v>0</v>
      </c>
      <c r="L323" s="81">
        <f t="shared" si="98"/>
        <v>0</v>
      </c>
      <c r="M323" s="81">
        <f t="shared" si="98"/>
        <v>0</v>
      </c>
      <c r="N323" s="81">
        <f t="shared" si="98"/>
        <v>0</v>
      </c>
      <c r="O323" s="81">
        <f t="shared" si="98"/>
        <v>104690.275</v>
      </c>
      <c r="P323" s="109">
        <f aca="true" t="shared" si="99" ref="P323:P368">O323/G323*100</f>
        <v>60.36752940091049</v>
      </c>
    </row>
    <row r="324" spans="1:16" ht="19.5" customHeight="1" outlineLevel="6">
      <c r="A324" s="46" t="s">
        <v>233</v>
      </c>
      <c r="B324" s="32">
        <v>2020399905</v>
      </c>
      <c r="C324" s="32" t="s">
        <v>235</v>
      </c>
      <c r="D324" s="33" t="s">
        <v>233</v>
      </c>
      <c r="E324" s="25" t="s">
        <v>107</v>
      </c>
      <c r="F324" s="35"/>
      <c r="G324" s="24">
        <f>G326+G325</f>
        <v>173421.5</v>
      </c>
      <c r="H324" s="24">
        <f aca="true" t="shared" si="100" ref="H324:O324">H326+H325</f>
        <v>0</v>
      </c>
      <c r="I324" s="24">
        <f t="shared" si="100"/>
        <v>0</v>
      </c>
      <c r="J324" s="24">
        <f t="shared" si="100"/>
        <v>0</v>
      </c>
      <c r="K324" s="24">
        <f t="shared" si="100"/>
        <v>0</v>
      </c>
      <c r="L324" s="24">
        <f t="shared" si="100"/>
        <v>0</v>
      </c>
      <c r="M324" s="24">
        <f t="shared" si="100"/>
        <v>0</v>
      </c>
      <c r="N324" s="24">
        <f t="shared" si="100"/>
        <v>0</v>
      </c>
      <c r="O324" s="24">
        <f t="shared" si="100"/>
        <v>104690.275</v>
      </c>
      <c r="P324" s="110">
        <f t="shared" si="99"/>
        <v>60.36752940091049</v>
      </c>
    </row>
    <row r="325" spans="1:16" ht="19.5" customHeight="1" outlineLevel="6">
      <c r="A325" s="31">
        <v>903</v>
      </c>
      <c r="B325" s="32">
        <v>2020399905</v>
      </c>
      <c r="C325" s="32" t="s">
        <v>235</v>
      </c>
      <c r="D325" s="33" t="s">
        <v>301</v>
      </c>
      <c r="E325" s="25" t="s">
        <v>107</v>
      </c>
      <c r="F325" s="51"/>
      <c r="G325" s="101">
        <v>173421.5</v>
      </c>
      <c r="H325" s="82"/>
      <c r="I325" s="82"/>
      <c r="J325" s="82"/>
      <c r="K325" s="82"/>
      <c r="L325" s="82"/>
      <c r="M325" s="82"/>
      <c r="N325" s="83"/>
      <c r="O325" s="116">
        <v>104690.275</v>
      </c>
      <c r="P325" s="110">
        <f>O325/G325*100</f>
        <v>60.36752940091049</v>
      </c>
    </row>
    <row r="326" spans="1:16" ht="21.75" customHeight="1" hidden="1" outlineLevel="6">
      <c r="A326" s="31">
        <v>936</v>
      </c>
      <c r="B326" s="32">
        <v>2020399905</v>
      </c>
      <c r="C326" s="32" t="s">
        <v>235</v>
      </c>
      <c r="D326" s="33" t="s">
        <v>301</v>
      </c>
      <c r="E326" s="25" t="s">
        <v>107</v>
      </c>
      <c r="F326" s="51"/>
      <c r="G326" s="101"/>
      <c r="H326" s="82"/>
      <c r="I326" s="82"/>
      <c r="J326" s="82"/>
      <c r="K326" s="82"/>
      <c r="L326" s="82"/>
      <c r="M326" s="82"/>
      <c r="N326" s="83"/>
      <c r="O326" s="116"/>
      <c r="P326" s="110"/>
    </row>
    <row r="327" spans="1:16" ht="24.75" customHeight="1" outlineLevel="2" collapsed="1">
      <c r="A327" s="26" t="s">
        <v>233</v>
      </c>
      <c r="B327" s="27" t="s">
        <v>225</v>
      </c>
      <c r="C327" s="27" t="s">
        <v>235</v>
      </c>
      <c r="D327" s="28" t="s">
        <v>301</v>
      </c>
      <c r="E327" s="29" t="s">
        <v>195</v>
      </c>
      <c r="F327" s="30"/>
      <c r="G327" s="81">
        <f>G328+G335+G341+G338</f>
        <v>5976.1</v>
      </c>
      <c r="H327" s="81">
        <f aca="true" t="shared" si="101" ref="H327:O327">H328+H335+H341+H338</f>
        <v>16174.178</v>
      </c>
      <c r="I327" s="81">
        <f t="shared" si="101"/>
        <v>16174.178</v>
      </c>
      <c r="J327" s="81">
        <f t="shared" si="101"/>
        <v>16174.178</v>
      </c>
      <c r="K327" s="81">
        <f t="shared" si="101"/>
        <v>16174.178</v>
      </c>
      <c r="L327" s="81">
        <f t="shared" si="101"/>
        <v>16174.178</v>
      </c>
      <c r="M327" s="81">
        <f t="shared" si="101"/>
        <v>16174.178</v>
      </c>
      <c r="N327" s="81">
        <f t="shared" si="101"/>
        <v>16174.178</v>
      </c>
      <c r="O327" s="81">
        <f t="shared" si="101"/>
        <v>4113.53</v>
      </c>
      <c r="P327" s="109">
        <f t="shared" si="99"/>
        <v>68.83301818911998</v>
      </c>
    </row>
    <row r="328" spans="1:16" ht="94.5" customHeight="1" outlineLevel="4">
      <c r="A328" s="26" t="s">
        <v>233</v>
      </c>
      <c r="B328" s="27" t="s">
        <v>226</v>
      </c>
      <c r="C328" s="27" t="s">
        <v>235</v>
      </c>
      <c r="D328" s="28" t="s">
        <v>301</v>
      </c>
      <c r="E328" s="29" t="s">
        <v>145</v>
      </c>
      <c r="F328" s="30"/>
      <c r="G328" s="81">
        <f>G329</f>
        <v>4976.1</v>
      </c>
      <c r="H328" s="81">
        <f aca="true" t="shared" si="102" ref="H328:O328">H329</f>
        <v>5648.5</v>
      </c>
      <c r="I328" s="81">
        <f t="shared" si="102"/>
        <v>5648.5</v>
      </c>
      <c r="J328" s="81">
        <f t="shared" si="102"/>
        <v>5648.5</v>
      </c>
      <c r="K328" s="81">
        <f t="shared" si="102"/>
        <v>5648.5</v>
      </c>
      <c r="L328" s="81">
        <f t="shared" si="102"/>
        <v>5648.5</v>
      </c>
      <c r="M328" s="81">
        <f t="shared" si="102"/>
        <v>5648.5</v>
      </c>
      <c r="N328" s="81">
        <f t="shared" si="102"/>
        <v>5648.5</v>
      </c>
      <c r="O328" s="81">
        <f t="shared" si="102"/>
        <v>4113.53</v>
      </c>
      <c r="P328" s="109">
        <f t="shared" si="99"/>
        <v>82.66574224794516</v>
      </c>
    </row>
    <row r="329" spans="1:16" ht="97.5" customHeight="1" outlineLevel="5">
      <c r="A329" s="31" t="s">
        <v>233</v>
      </c>
      <c r="B329" s="32" t="s">
        <v>227</v>
      </c>
      <c r="C329" s="32" t="s">
        <v>235</v>
      </c>
      <c r="D329" s="33" t="s">
        <v>301</v>
      </c>
      <c r="E329" s="25" t="s">
        <v>25</v>
      </c>
      <c r="F329" s="35"/>
      <c r="G329" s="24">
        <f>G330+G332+G333+G334+G331</f>
        <v>4976.1</v>
      </c>
      <c r="H329" s="24">
        <f aca="true" t="shared" si="103" ref="H329:N329">H330+H332+H333+H334</f>
        <v>5648.5</v>
      </c>
      <c r="I329" s="24">
        <f t="shared" si="103"/>
        <v>5648.5</v>
      </c>
      <c r="J329" s="24">
        <f t="shared" si="103"/>
        <v>5648.5</v>
      </c>
      <c r="K329" s="24">
        <f t="shared" si="103"/>
        <v>5648.5</v>
      </c>
      <c r="L329" s="24">
        <f t="shared" si="103"/>
        <v>5648.5</v>
      </c>
      <c r="M329" s="24">
        <f t="shared" si="103"/>
        <v>5648.5</v>
      </c>
      <c r="N329" s="24">
        <f t="shared" si="103"/>
        <v>5648.5</v>
      </c>
      <c r="O329" s="24">
        <f>O330+O332+O333+O334+O331</f>
        <v>4113.53</v>
      </c>
      <c r="P329" s="110">
        <f t="shared" si="99"/>
        <v>82.66574224794516</v>
      </c>
    </row>
    <row r="330" spans="1:16" ht="96.75" customHeight="1" outlineLevel="6">
      <c r="A330" s="31" t="s">
        <v>278</v>
      </c>
      <c r="B330" s="32" t="s">
        <v>227</v>
      </c>
      <c r="C330" s="32" t="s">
        <v>235</v>
      </c>
      <c r="D330" s="33" t="s">
        <v>301</v>
      </c>
      <c r="E330" s="25" t="s">
        <v>25</v>
      </c>
      <c r="F330" s="35"/>
      <c r="G330" s="24">
        <v>3525</v>
      </c>
      <c r="H330" s="93">
        <f aca="true" t="shared" si="104" ref="H330:N331">2288.5+15+1578.3+1521.7</f>
        <v>5403.5</v>
      </c>
      <c r="I330" s="93">
        <f t="shared" si="104"/>
        <v>5403.5</v>
      </c>
      <c r="J330" s="93">
        <f t="shared" si="104"/>
        <v>5403.5</v>
      </c>
      <c r="K330" s="93">
        <f t="shared" si="104"/>
        <v>5403.5</v>
      </c>
      <c r="L330" s="93">
        <f t="shared" si="104"/>
        <v>5403.5</v>
      </c>
      <c r="M330" s="93">
        <f t="shared" si="104"/>
        <v>5403.5</v>
      </c>
      <c r="N330" s="94">
        <f t="shared" si="104"/>
        <v>5403.5</v>
      </c>
      <c r="O330" s="113">
        <v>3362.5</v>
      </c>
      <c r="P330" s="110">
        <f t="shared" si="99"/>
        <v>95.39007092198581</v>
      </c>
    </row>
    <row r="331" spans="1:16" ht="96.75" customHeight="1" outlineLevel="6">
      <c r="A331" s="31">
        <v>912</v>
      </c>
      <c r="B331" s="32" t="s">
        <v>227</v>
      </c>
      <c r="C331" s="32" t="s">
        <v>235</v>
      </c>
      <c r="D331" s="33" t="s">
        <v>301</v>
      </c>
      <c r="E331" s="25" t="s">
        <v>25</v>
      </c>
      <c r="F331" s="35"/>
      <c r="G331" s="24">
        <v>3</v>
      </c>
      <c r="H331" s="93">
        <f t="shared" si="104"/>
        <v>5403.5</v>
      </c>
      <c r="I331" s="93">
        <f t="shared" si="104"/>
        <v>5403.5</v>
      </c>
      <c r="J331" s="93">
        <f t="shared" si="104"/>
        <v>5403.5</v>
      </c>
      <c r="K331" s="93">
        <f t="shared" si="104"/>
        <v>5403.5</v>
      </c>
      <c r="L331" s="93">
        <f t="shared" si="104"/>
        <v>5403.5</v>
      </c>
      <c r="M331" s="93">
        <f t="shared" si="104"/>
        <v>5403.5</v>
      </c>
      <c r="N331" s="94">
        <f t="shared" si="104"/>
        <v>5403.5</v>
      </c>
      <c r="O331" s="113">
        <v>0.5</v>
      </c>
      <c r="P331" s="110">
        <f>O331/G331*100</f>
        <v>16.666666666666664</v>
      </c>
    </row>
    <row r="332" spans="1:16" ht="95.25" customHeight="1" outlineLevel="6">
      <c r="A332" s="31" t="s">
        <v>254</v>
      </c>
      <c r="B332" s="32" t="s">
        <v>227</v>
      </c>
      <c r="C332" s="32" t="s">
        <v>235</v>
      </c>
      <c r="D332" s="33" t="s">
        <v>301</v>
      </c>
      <c r="E332" s="25" t="s">
        <v>25</v>
      </c>
      <c r="F332" s="35"/>
      <c r="G332" s="24">
        <v>517.8</v>
      </c>
      <c r="H332" s="82">
        <v>0</v>
      </c>
      <c r="I332" s="82">
        <v>0</v>
      </c>
      <c r="J332" s="82">
        <v>0</v>
      </c>
      <c r="K332" s="82">
        <v>0</v>
      </c>
      <c r="L332" s="82">
        <v>0</v>
      </c>
      <c r="M332" s="82">
        <v>0</v>
      </c>
      <c r="N332" s="83">
        <v>0</v>
      </c>
      <c r="O332" s="113">
        <v>254.35</v>
      </c>
      <c r="P332" s="110">
        <f t="shared" si="99"/>
        <v>49.12128234839707</v>
      </c>
    </row>
    <row r="333" spans="1:16" ht="99" customHeight="1" outlineLevel="6">
      <c r="A333" s="31" t="s">
        <v>303</v>
      </c>
      <c r="B333" s="32" t="s">
        <v>227</v>
      </c>
      <c r="C333" s="32" t="s">
        <v>235</v>
      </c>
      <c r="D333" s="33" t="s">
        <v>301</v>
      </c>
      <c r="E333" s="25" t="s">
        <v>25</v>
      </c>
      <c r="F333" s="35"/>
      <c r="G333" s="24">
        <v>390.3</v>
      </c>
      <c r="H333" s="93">
        <f aca="true" t="shared" si="105" ref="H333:N333">240+50-45</f>
        <v>245</v>
      </c>
      <c r="I333" s="93">
        <f t="shared" si="105"/>
        <v>245</v>
      </c>
      <c r="J333" s="93">
        <f t="shared" si="105"/>
        <v>245</v>
      </c>
      <c r="K333" s="93">
        <f t="shared" si="105"/>
        <v>245</v>
      </c>
      <c r="L333" s="93">
        <f t="shared" si="105"/>
        <v>245</v>
      </c>
      <c r="M333" s="93">
        <f t="shared" si="105"/>
        <v>245</v>
      </c>
      <c r="N333" s="94">
        <f t="shared" si="105"/>
        <v>245</v>
      </c>
      <c r="O333" s="113">
        <v>184</v>
      </c>
      <c r="P333" s="110">
        <f t="shared" si="99"/>
        <v>47.14322316167051</v>
      </c>
    </row>
    <row r="334" spans="1:16" ht="91.5" customHeight="1" outlineLevel="6">
      <c r="A334" s="31">
        <v>954</v>
      </c>
      <c r="B334" s="32" t="s">
        <v>227</v>
      </c>
      <c r="C334" s="32" t="s">
        <v>235</v>
      </c>
      <c r="D334" s="33" t="s">
        <v>301</v>
      </c>
      <c r="E334" s="25" t="s">
        <v>25</v>
      </c>
      <c r="F334" s="35"/>
      <c r="G334" s="24">
        <v>540</v>
      </c>
      <c r="H334" s="82">
        <v>0</v>
      </c>
      <c r="I334" s="82">
        <v>0</v>
      </c>
      <c r="J334" s="82">
        <v>0</v>
      </c>
      <c r="K334" s="82">
        <v>0</v>
      </c>
      <c r="L334" s="82">
        <v>0</v>
      </c>
      <c r="M334" s="82">
        <v>0</v>
      </c>
      <c r="N334" s="83">
        <v>0</v>
      </c>
      <c r="O334" s="113">
        <v>312.18</v>
      </c>
      <c r="P334" s="110">
        <f t="shared" si="99"/>
        <v>57.81111111111111</v>
      </c>
    </row>
    <row r="335" spans="1:16" s="19" customFormat="1" ht="52.5" customHeight="1" hidden="1" outlineLevel="5">
      <c r="A335" s="26" t="s">
        <v>233</v>
      </c>
      <c r="B335" s="27" t="s">
        <v>331</v>
      </c>
      <c r="C335" s="27" t="s">
        <v>235</v>
      </c>
      <c r="D335" s="28" t="s">
        <v>301</v>
      </c>
      <c r="E335" s="29" t="s">
        <v>32</v>
      </c>
      <c r="F335" s="30"/>
      <c r="G335" s="81">
        <f>G336</f>
        <v>0</v>
      </c>
      <c r="H335" s="81">
        <f aca="true" t="shared" si="106" ref="H335:O335">H336</f>
        <v>12.3</v>
      </c>
      <c r="I335" s="81">
        <f t="shared" si="106"/>
        <v>12.3</v>
      </c>
      <c r="J335" s="81">
        <f t="shared" si="106"/>
        <v>12.3</v>
      </c>
      <c r="K335" s="81">
        <f t="shared" si="106"/>
        <v>12.3</v>
      </c>
      <c r="L335" s="81">
        <f t="shared" si="106"/>
        <v>12.3</v>
      </c>
      <c r="M335" s="81">
        <f t="shared" si="106"/>
        <v>12.3</v>
      </c>
      <c r="N335" s="81">
        <f t="shared" si="106"/>
        <v>12.3</v>
      </c>
      <c r="O335" s="81">
        <f t="shared" si="106"/>
        <v>0</v>
      </c>
      <c r="P335" s="110" t="e">
        <f t="shared" si="99"/>
        <v>#DIV/0!</v>
      </c>
    </row>
    <row r="336" spans="1:16" s="20" customFormat="1" ht="58.5" customHeight="1" hidden="1" outlineLevel="5">
      <c r="A336" s="31" t="s">
        <v>233</v>
      </c>
      <c r="B336" s="32" t="s">
        <v>228</v>
      </c>
      <c r="C336" s="32" t="s">
        <v>235</v>
      </c>
      <c r="D336" s="33" t="s">
        <v>301</v>
      </c>
      <c r="E336" s="25" t="s">
        <v>196</v>
      </c>
      <c r="F336" s="35"/>
      <c r="G336" s="24">
        <f>G337</f>
        <v>0</v>
      </c>
      <c r="H336" s="24">
        <f aca="true" t="shared" si="107" ref="H336:O336">H337</f>
        <v>12.3</v>
      </c>
      <c r="I336" s="24">
        <f t="shared" si="107"/>
        <v>12.3</v>
      </c>
      <c r="J336" s="24">
        <f t="shared" si="107"/>
        <v>12.3</v>
      </c>
      <c r="K336" s="24">
        <f t="shared" si="107"/>
        <v>12.3</v>
      </c>
      <c r="L336" s="24">
        <f t="shared" si="107"/>
        <v>12.3</v>
      </c>
      <c r="M336" s="24">
        <f t="shared" si="107"/>
        <v>12.3</v>
      </c>
      <c r="N336" s="24">
        <f t="shared" si="107"/>
        <v>12.3</v>
      </c>
      <c r="O336" s="24">
        <f t="shared" si="107"/>
        <v>0</v>
      </c>
      <c r="P336" s="110" t="e">
        <f t="shared" si="99"/>
        <v>#DIV/0!</v>
      </c>
    </row>
    <row r="337" spans="1:16" ht="62.25" customHeight="1" hidden="1" outlineLevel="6">
      <c r="A337" s="31" t="s">
        <v>278</v>
      </c>
      <c r="B337" s="32" t="s">
        <v>228</v>
      </c>
      <c r="C337" s="32" t="s">
        <v>235</v>
      </c>
      <c r="D337" s="33" t="s">
        <v>301</v>
      </c>
      <c r="E337" s="25" t="s">
        <v>196</v>
      </c>
      <c r="F337" s="35"/>
      <c r="G337" s="24"/>
      <c r="H337" s="24">
        <v>12.3</v>
      </c>
      <c r="I337" s="24">
        <v>12.3</v>
      </c>
      <c r="J337" s="24">
        <v>12.3</v>
      </c>
      <c r="K337" s="24">
        <v>12.3</v>
      </c>
      <c r="L337" s="24">
        <v>12.3</v>
      </c>
      <c r="M337" s="24">
        <v>12.3</v>
      </c>
      <c r="N337" s="24">
        <v>12.3</v>
      </c>
      <c r="O337" s="24"/>
      <c r="P337" s="110" t="e">
        <f t="shared" si="99"/>
        <v>#DIV/0!</v>
      </c>
    </row>
    <row r="338" spans="1:16" ht="1.5" customHeight="1" hidden="1" outlineLevel="6">
      <c r="A338" s="47" t="s">
        <v>233</v>
      </c>
      <c r="B338" s="27">
        <v>2020404100</v>
      </c>
      <c r="C338" s="48" t="s">
        <v>235</v>
      </c>
      <c r="D338" s="120" t="s">
        <v>233</v>
      </c>
      <c r="E338" s="29" t="s">
        <v>133</v>
      </c>
      <c r="F338" s="35"/>
      <c r="G338" s="81">
        <f>G339</f>
        <v>0</v>
      </c>
      <c r="H338" s="81">
        <f aca="true" t="shared" si="108" ref="H338:O338">H339</f>
        <v>29.878</v>
      </c>
      <c r="I338" s="81">
        <f t="shared" si="108"/>
        <v>29.878</v>
      </c>
      <c r="J338" s="81">
        <f t="shared" si="108"/>
        <v>29.878</v>
      </c>
      <c r="K338" s="81">
        <f t="shared" si="108"/>
        <v>29.878</v>
      </c>
      <c r="L338" s="81">
        <f t="shared" si="108"/>
        <v>29.878</v>
      </c>
      <c r="M338" s="81">
        <f t="shared" si="108"/>
        <v>29.878</v>
      </c>
      <c r="N338" s="81">
        <f t="shared" si="108"/>
        <v>29.878</v>
      </c>
      <c r="O338" s="81">
        <f t="shared" si="108"/>
        <v>0</v>
      </c>
      <c r="P338" s="110" t="e">
        <f t="shared" si="99"/>
        <v>#DIV/0!</v>
      </c>
    </row>
    <row r="339" spans="1:16" ht="116.25" customHeight="1" hidden="1" outlineLevel="6">
      <c r="A339" s="46" t="s">
        <v>233</v>
      </c>
      <c r="B339" s="32">
        <v>2020404105</v>
      </c>
      <c r="C339" s="49" t="s">
        <v>235</v>
      </c>
      <c r="D339" s="54" t="s">
        <v>233</v>
      </c>
      <c r="E339" s="25" t="s">
        <v>134</v>
      </c>
      <c r="F339" s="35"/>
      <c r="G339" s="24">
        <f>G340</f>
        <v>0</v>
      </c>
      <c r="H339" s="24">
        <f aca="true" t="shared" si="109" ref="H339:O339">H340</f>
        <v>29.878</v>
      </c>
      <c r="I339" s="24">
        <f t="shared" si="109"/>
        <v>29.878</v>
      </c>
      <c r="J339" s="24">
        <f t="shared" si="109"/>
        <v>29.878</v>
      </c>
      <c r="K339" s="24">
        <f t="shared" si="109"/>
        <v>29.878</v>
      </c>
      <c r="L339" s="24">
        <f t="shared" si="109"/>
        <v>29.878</v>
      </c>
      <c r="M339" s="24">
        <f t="shared" si="109"/>
        <v>29.878</v>
      </c>
      <c r="N339" s="24">
        <f t="shared" si="109"/>
        <v>29.878</v>
      </c>
      <c r="O339" s="24">
        <f t="shared" si="109"/>
        <v>0</v>
      </c>
      <c r="P339" s="110" t="e">
        <f t="shared" si="99"/>
        <v>#DIV/0!</v>
      </c>
    </row>
    <row r="340" spans="1:16" ht="117" customHeight="1" hidden="1" outlineLevel="6">
      <c r="A340" s="31">
        <v>902</v>
      </c>
      <c r="B340" s="32">
        <v>2020404105</v>
      </c>
      <c r="C340" s="49" t="s">
        <v>235</v>
      </c>
      <c r="D340" s="33">
        <v>151</v>
      </c>
      <c r="E340" s="25" t="s">
        <v>134</v>
      </c>
      <c r="F340" s="35"/>
      <c r="G340" s="24"/>
      <c r="H340" s="24">
        <v>29.878</v>
      </c>
      <c r="I340" s="24">
        <v>29.878</v>
      </c>
      <c r="J340" s="24">
        <v>29.878</v>
      </c>
      <c r="K340" s="24">
        <v>29.878</v>
      </c>
      <c r="L340" s="24">
        <v>29.878</v>
      </c>
      <c r="M340" s="24">
        <v>29.878</v>
      </c>
      <c r="N340" s="24">
        <v>29.878</v>
      </c>
      <c r="O340" s="24"/>
      <c r="P340" s="110" t="e">
        <f t="shared" si="99"/>
        <v>#DIV/0!</v>
      </c>
    </row>
    <row r="341" spans="1:16" ht="42.75" customHeight="1" outlineLevel="1" collapsed="1">
      <c r="A341" s="26" t="s">
        <v>233</v>
      </c>
      <c r="B341" s="27" t="s">
        <v>334</v>
      </c>
      <c r="C341" s="27" t="s">
        <v>235</v>
      </c>
      <c r="D341" s="28" t="s">
        <v>233</v>
      </c>
      <c r="E341" s="29" t="s">
        <v>332</v>
      </c>
      <c r="F341" s="30"/>
      <c r="G341" s="81">
        <f>G342</f>
        <v>1000</v>
      </c>
      <c r="H341" s="81">
        <f aca="true" t="shared" si="110" ref="H341:N341">H342</f>
        <v>10483.499999999998</v>
      </c>
      <c r="I341" s="81">
        <f t="shared" si="110"/>
        <v>10483.499999999998</v>
      </c>
      <c r="J341" s="81">
        <f t="shared" si="110"/>
        <v>10483.499999999998</v>
      </c>
      <c r="K341" s="81">
        <f t="shared" si="110"/>
        <v>10483.499999999998</v>
      </c>
      <c r="L341" s="81">
        <f t="shared" si="110"/>
        <v>10483.499999999998</v>
      </c>
      <c r="M341" s="81">
        <f t="shared" si="110"/>
        <v>10483.499999999998</v>
      </c>
      <c r="N341" s="81">
        <f t="shared" si="110"/>
        <v>10483.499999999998</v>
      </c>
      <c r="O341" s="81"/>
      <c r="P341" s="110"/>
    </row>
    <row r="342" spans="1:16" ht="48" customHeight="1" outlineLevel="1">
      <c r="A342" s="46" t="s">
        <v>233</v>
      </c>
      <c r="B342" s="32" t="s">
        <v>335</v>
      </c>
      <c r="C342" s="32" t="s">
        <v>235</v>
      </c>
      <c r="D342" s="33" t="s">
        <v>233</v>
      </c>
      <c r="E342" s="25" t="s">
        <v>333</v>
      </c>
      <c r="F342" s="35"/>
      <c r="G342" s="24">
        <f>G343+G344+G345+G346</f>
        <v>1000</v>
      </c>
      <c r="H342" s="24">
        <f aca="true" t="shared" si="111" ref="H342:N342">H343+H344+H345+H346</f>
        <v>10483.499999999998</v>
      </c>
      <c r="I342" s="24">
        <f t="shared" si="111"/>
        <v>10483.499999999998</v>
      </c>
      <c r="J342" s="24">
        <f t="shared" si="111"/>
        <v>10483.499999999998</v>
      </c>
      <c r="K342" s="24">
        <f t="shared" si="111"/>
        <v>10483.499999999998</v>
      </c>
      <c r="L342" s="24">
        <f t="shared" si="111"/>
        <v>10483.499999999998</v>
      </c>
      <c r="M342" s="24">
        <f t="shared" si="111"/>
        <v>10483.499999999998</v>
      </c>
      <c r="N342" s="24">
        <f t="shared" si="111"/>
        <v>10483.499999999998</v>
      </c>
      <c r="O342" s="24"/>
      <c r="P342" s="110"/>
    </row>
    <row r="343" spans="1:16" ht="40.5" customHeight="1" hidden="1" outlineLevel="1">
      <c r="A343" s="31">
        <v>902</v>
      </c>
      <c r="B343" s="32" t="s">
        <v>335</v>
      </c>
      <c r="C343" s="32" t="s">
        <v>235</v>
      </c>
      <c r="D343" s="33" t="s">
        <v>301</v>
      </c>
      <c r="E343" s="25" t="s">
        <v>333</v>
      </c>
      <c r="F343" s="35"/>
      <c r="G343" s="24"/>
      <c r="H343" s="17">
        <f aca="true" t="shared" si="112" ref="H343:N343">1145.8+70</f>
        <v>1215.8</v>
      </c>
      <c r="I343" s="17">
        <f t="shared" si="112"/>
        <v>1215.8</v>
      </c>
      <c r="J343" s="17">
        <f t="shared" si="112"/>
        <v>1215.8</v>
      </c>
      <c r="K343" s="17">
        <f t="shared" si="112"/>
        <v>1215.8</v>
      </c>
      <c r="L343" s="17">
        <f t="shared" si="112"/>
        <v>1215.8</v>
      </c>
      <c r="M343" s="17">
        <f t="shared" si="112"/>
        <v>1215.8</v>
      </c>
      <c r="N343" s="70">
        <f t="shared" si="112"/>
        <v>1215.8</v>
      </c>
      <c r="O343" s="114"/>
      <c r="P343" s="110"/>
    </row>
    <row r="344" spans="1:16" ht="37.5" customHeight="1" hidden="1" outlineLevel="1">
      <c r="A344" s="31">
        <v>903</v>
      </c>
      <c r="B344" s="32" t="s">
        <v>335</v>
      </c>
      <c r="C344" s="32" t="s">
        <v>235</v>
      </c>
      <c r="D344" s="33" t="s">
        <v>301</v>
      </c>
      <c r="E344" s="25" t="s">
        <v>333</v>
      </c>
      <c r="F344" s="51"/>
      <c r="G344" s="101">
        <v>0</v>
      </c>
      <c r="H344" s="18">
        <f aca="true" t="shared" si="113" ref="H344:N344">8184+13.3</f>
        <v>8197.3</v>
      </c>
      <c r="I344" s="18">
        <f t="shared" si="113"/>
        <v>8197.3</v>
      </c>
      <c r="J344" s="18">
        <f t="shared" si="113"/>
        <v>8197.3</v>
      </c>
      <c r="K344" s="18">
        <f t="shared" si="113"/>
        <v>8197.3</v>
      </c>
      <c r="L344" s="18">
        <f t="shared" si="113"/>
        <v>8197.3</v>
      </c>
      <c r="M344" s="18">
        <f t="shared" si="113"/>
        <v>8197.3</v>
      </c>
      <c r="N344" s="71">
        <f t="shared" si="113"/>
        <v>8197.3</v>
      </c>
      <c r="O344" s="114"/>
      <c r="P344" s="110"/>
    </row>
    <row r="345" spans="1:16" ht="39" customHeight="1" hidden="1" outlineLevel="1">
      <c r="A345" s="31">
        <v>902</v>
      </c>
      <c r="B345" s="32" t="s">
        <v>335</v>
      </c>
      <c r="C345" s="32" t="s">
        <v>235</v>
      </c>
      <c r="D345" s="33" t="s">
        <v>301</v>
      </c>
      <c r="E345" s="25" t="s">
        <v>333</v>
      </c>
      <c r="F345" s="51"/>
      <c r="G345" s="101"/>
      <c r="H345" s="18">
        <v>670.4</v>
      </c>
      <c r="I345" s="18">
        <v>670.4</v>
      </c>
      <c r="J345" s="18">
        <v>670.4</v>
      </c>
      <c r="K345" s="18">
        <v>670.4</v>
      </c>
      <c r="L345" s="18">
        <v>670.4</v>
      </c>
      <c r="M345" s="18">
        <v>670.4</v>
      </c>
      <c r="N345" s="71">
        <v>670.4</v>
      </c>
      <c r="O345" s="118"/>
      <c r="P345" s="110"/>
    </row>
    <row r="346" spans="1:16" s="4" customFormat="1" ht="37.5" customHeight="1" outlineLevel="6">
      <c r="A346" s="31">
        <v>912</v>
      </c>
      <c r="B346" s="32" t="s">
        <v>335</v>
      </c>
      <c r="C346" s="32" t="s">
        <v>235</v>
      </c>
      <c r="D346" s="33" t="s">
        <v>301</v>
      </c>
      <c r="E346" s="25" t="s">
        <v>333</v>
      </c>
      <c r="F346" s="51"/>
      <c r="G346" s="101">
        <v>1000</v>
      </c>
      <c r="H346" s="15">
        <v>400</v>
      </c>
      <c r="I346" s="15">
        <v>400</v>
      </c>
      <c r="J346" s="15">
        <v>400</v>
      </c>
      <c r="K346" s="15">
        <v>400</v>
      </c>
      <c r="L346" s="15">
        <v>400</v>
      </c>
      <c r="M346" s="15">
        <v>400</v>
      </c>
      <c r="N346" s="72">
        <v>400</v>
      </c>
      <c r="O346" s="119"/>
      <c r="P346" s="110"/>
    </row>
    <row r="347" spans="1:16" s="4" customFormat="1" ht="38.25" customHeight="1" outlineLevel="6">
      <c r="A347" s="47" t="s">
        <v>233</v>
      </c>
      <c r="B347" s="27">
        <v>2040000000</v>
      </c>
      <c r="C347" s="27" t="s">
        <v>235</v>
      </c>
      <c r="D347" s="120" t="s">
        <v>233</v>
      </c>
      <c r="E347" s="52" t="s">
        <v>28</v>
      </c>
      <c r="F347" s="51"/>
      <c r="G347" s="102">
        <f>G348</f>
        <v>58</v>
      </c>
      <c r="H347" s="102">
        <f aca="true" t="shared" si="114" ref="H347:O347">H348</f>
        <v>0</v>
      </c>
      <c r="I347" s="102">
        <f t="shared" si="114"/>
        <v>0</v>
      </c>
      <c r="J347" s="102">
        <f t="shared" si="114"/>
        <v>0</v>
      </c>
      <c r="K347" s="102">
        <f t="shared" si="114"/>
        <v>0</v>
      </c>
      <c r="L347" s="102">
        <f t="shared" si="114"/>
        <v>0</v>
      </c>
      <c r="M347" s="102">
        <f t="shared" si="114"/>
        <v>0</v>
      </c>
      <c r="N347" s="102">
        <f t="shared" si="114"/>
        <v>0</v>
      </c>
      <c r="O347" s="102">
        <f t="shared" si="114"/>
        <v>218</v>
      </c>
      <c r="P347" s="109">
        <f t="shared" si="99"/>
        <v>375.86206896551727</v>
      </c>
    </row>
    <row r="348" spans="1:16" s="4" customFormat="1" ht="72.75" customHeight="1" outlineLevel="6">
      <c r="A348" s="46" t="s">
        <v>233</v>
      </c>
      <c r="B348" s="32">
        <v>2040502005</v>
      </c>
      <c r="C348" s="32" t="s">
        <v>235</v>
      </c>
      <c r="D348" s="54" t="s">
        <v>233</v>
      </c>
      <c r="E348" s="55" t="s">
        <v>29</v>
      </c>
      <c r="F348" s="51"/>
      <c r="G348" s="101">
        <f>G349+G352</f>
        <v>58</v>
      </c>
      <c r="H348" s="101">
        <f aca="true" t="shared" si="115" ref="H348:O348">H349+H352</f>
        <v>0</v>
      </c>
      <c r="I348" s="101">
        <f t="shared" si="115"/>
        <v>0</v>
      </c>
      <c r="J348" s="101">
        <f t="shared" si="115"/>
        <v>0</v>
      </c>
      <c r="K348" s="101">
        <f t="shared" si="115"/>
        <v>0</v>
      </c>
      <c r="L348" s="101">
        <f t="shared" si="115"/>
        <v>0</v>
      </c>
      <c r="M348" s="101">
        <f t="shared" si="115"/>
        <v>0</v>
      </c>
      <c r="N348" s="101">
        <f t="shared" si="115"/>
        <v>0</v>
      </c>
      <c r="O348" s="101">
        <f t="shared" si="115"/>
        <v>218</v>
      </c>
      <c r="P348" s="110">
        <f t="shared" si="99"/>
        <v>375.86206896551727</v>
      </c>
    </row>
    <row r="349" spans="1:16" s="4" customFormat="1" ht="73.5" customHeight="1" outlineLevel="6">
      <c r="A349" s="46" t="s">
        <v>116</v>
      </c>
      <c r="B349" s="32">
        <v>2040502005</v>
      </c>
      <c r="C349" s="32" t="s">
        <v>235</v>
      </c>
      <c r="D349" s="54" t="s">
        <v>92</v>
      </c>
      <c r="E349" s="55" t="s">
        <v>29</v>
      </c>
      <c r="F349" s="51"/>
      <c r="G349" s="101">
        <v>58</v>
      </c>
      <c r="H349" s="15"/>
      <c r="I349" s="15"/>
      <c r="J349" s="15"/>
      <c r="K349" s="15"/>
      <c r="L349" s="15"/>
      <c r="M349" s="15"/>
      <c r="N349" s="72"/>
      <c r="O349" s="122">
        <v>218</v>
      </c>
      <c r="P349" s="110">
        <f t="shared" si="99"/>
        <v>375.86206896551727</v>
      </c>
    </row>
    <row r="350" spans="1:16" s="16" customFormat="1" ht="30" customHeight="1" outlineLevel="6">
      <c r="A350" s="47" t="s">
        <v>233</v>
      </c>
      <c r="B350" s="27">
        <v>2070000000</v>
      </c>
      <c r="C350" s="27" t="s">
        <v>235</v>
      </c>
      <c r="D350" s="28">
        <v>180</v>
      </c>
      <c r="E350" s="52" t="s">
        <v>48</v>
      </c>
      <c r="F350" s="53"/>
      <c r="G350" s="102">
        <f>G351</f>
        <v>50</v>
      </c>
      <c r="H350" s="102">
        <f aca="true" t="shared" si="116" ref="H350:O350">H351</f>
        <v>0</v>
      </c>
      <c r="I350" s="102">
        <f t="shared" si="116"/>
        <v>0</v>
      </c>
      <c r="J350" s="102">
        <f t="shared" si="116"/>
        <v>0</v>
      </c>
      <c r="K350" s="102">
        <f t="shared" si="116"/>
        <v>0</v>
      </c>
      <c r="L350" s="102">
        <f t="shared" si="116"/>
        <v>0</v>
      </c>
      <c r="M350" s="102">
        <f t="shared" si="116"/>
        <v>0</v>
      </c>
      <c r="N350" s="102">
        <f t="shared" si="116"/>
        <v>0</v>
      </c>
      <c r="O350" s="102">
        <f t="shared" si="116"/>
        <v>50</v>
      </c>
      <c r="P350" s="109">
        <f t="shared" si="99"/>
        <v>100</v>
      </c>
    </row>
    <row r="351" spans="1:16" s="16" customFormat="1" ht="38.25" customHeight="1" outlineLevel="6">
      <c r="A351" s="47" t="s">
        <v>233</v>
      </c>
      <c r="B351" s="27">
        <v>2070500005</v>
      </c>
      <c r="C351" s="48" t="s">
        <v>235</v>
      </c>
      <c r="D351" s="28">
        <v>180</v>
      </c>
      <c r="E351" s="52" t="s">
        <v>90</v>
      </c>
      <c r="F351" s="53"/>
      <c r="G351" s="102">
        <f>G352+G355</f>
        <v>50</v>
      </c>
      <c r="H351" s="102">
        <f aca="true" t="shared" si="117" ref="H351:O351">H352+H355</f>
        <v>0</v>
      </c>
      <c r="I351" s="102">
        <f t="shared" si="117"/>
        <v>0</v>
      </c>
      <c r="J351" s="102">
        <f t="shared" si="117"/>
        <v>0</v>
      </c>
      <c r="K351" s="102">
        <f t="shared" si="117"/>
        <v>0</v>
      </c>
      <c r="L351" s="102">
        <f t="shared" si="117"/>
        <v>0</v>
      </c>
      <c r="M351" s="102">
        <f t="shared" si="117"/>
        <v>0</v>
      </c>
      <c r="N351" s="102">
        <f t="shared" si="117"/>
        <v>0</v>
      </c>
      <c r="O351" s="102">
        <f t="shared" si="117"/>
        <v>50</v>
      </c>
      <c r="P351" s="109">
        <f t="shared" si="99"/>
        <v>100</v>
      </c>
    </row>
    <row r="352" spans="1:16" s="16" customFormat="1" ht="48" customHeight="1" hidden="1" outlineLevel="6">
      <c r="A352" s="46" t="s">
        <v>233</v>
      </c>
      <c r="B352" s="49" t="s">
        <v>91</v>
      </c>
      <c r="C352" s="49" t="s">
        <v>235</v>
      </c>
      <c r="D352" s="54" t="s">
        <v>92</v>
      </c>
      <c r="E352" s="55" t="s">
        <v>93</v>
      </c>
      <c r="F352" s="53"/>
      <c r="G352" s="102"/>
      <c r="H352" s="102"/>
      <c r="I352" s="102"/>
      <c r="J352" s="102"/>
      <c r="K352" s="102"/>
      <c r="L352" s="102"/>
      <c r="M352" s="102"/>
      <c r="N352" s="102"/>
      <c r="O352" s="102"/>
      <c r="P352" s="109"/>
    </row>
    <row r="353" spans="1:16" s="4" customFormat="1" ht="47.25" customHeight="1" hidden="1" outlineLevel="6">
      <c r="A353" s="46" t="s">
        <v>278</v>
      </c>
      <c r="B353" s="49" t="s">
        <v>91</v>
      </c>
      <c r="C353" s="49" t="s">
        <v>235</v>
      </c>
      <c r="D353" s="54" t="s">
        <v>92</v>
      </c>
      <c r="E353" s="55" t="s">
        <v>93</v>
      </c>
      <c r="F353" s="53"/>
      <c r="G353" s="101"/>
      <c r="H353" s="103"/>
      <c r="I353" s="103"/>
      <c r="J353" s="103"/>
      <c r="K353" s="103"/>
      <c r="L353" s="103"/>
      <c r="M353" s="103"/>
      <c r="N353" s="104"/>
      <c r="O353" s="113"/>
      <c r="P353" s="110"/>
    </row>
    <row r="354" spans="1:16" s="4" customFormat="1" ht="45.75" customHeight="1" hidden="1" outlineLevel="6">
      <c r="A354" s="46" t="s">
        <v>279</v>
      </c>
      <c r="B354" s="49" t="s">
        <v>91</v>
      </c>
      <c r="C354" s="49" t="s">
        <v>235</v>
      </c>
      <c r="D354" s="54" t="s">
        <v>92</v>
      </c>
      <c r="E354" s="55" t="s">
        <v>93</v>
      </c>
      <c r="F354" s="53"/>
      <c r="G354" s="101"/>
      <c r="H354" s="103"/>
      <c r="I354" s="103"/>
      <c r="J354" s="103"/>
      <c r="K354" s="103"/>
      <c r="L354" s="103"/>
      <c r="M354" s="103"/>
      <c r="N354" s="104"/>
      <c r="O354" s="113"/>
      <c r="P354" s="110"/>
    </row>
    <row r="355" spans="1:16" s="4" customFormat="1" ht="40.5" customHeight="1" outlineLevel="6">
      <c r="A355" s="46" t="s">
        <v>233</v>
      </c>
      <c r="B355" s="49" t="s">
        <v>114</v>
      </c>
      <c r="C355" s="49" t="s">
        <v>235</v>
      </c>
      <c r="D355" s="54" t="s">
        <v>92</v>
      </c>
      <c r="E355" s="55" t="s">
        <v>115</v>
      </c>
      <c r="F355" s="53"/>
      <c r="G355" s="101">
        <f>G356+G358+G357</f>
        <v>50</v>
      </c>
      <c r="H355" s="102">
        <f aca="true" t="shared" si="118" ref="H355:N355">H356+H358</f>
        <v>0</v>
      </c>
      <c r="I355" s="102">
        <f t="shared" si="118"/>
        <v>0</v>
      </c>
      <c r="J355" s="102">
        <f t="shared" si="118"/>
        <v>0</v>
      </c>
      <c r="K355" s="102">
        <f t="shared" si="118"/>
        <v>0</v>
      </c>
      <c r="L355" s="102">
        <f t="shared" si="118"/>
        <v>0</v>
      </c>
      <c r="M355" s="102">
        <f t="shared" si="118"/>
        <v>0</v>
      </c>
      <c r="N355" s="102">
        <f t="shared" si="118"/>
        <v>0</v>
      </c>
      <c r="O355" s="101">
        <f>O356+O358+O357</f>
        <v>50</v>
      </c>
      <c r="P355" s="110">
        <f t="shared" si="99"/>
        <v>100</v>
      </c>
    </row>
    <row r="356" spans="1:16" s="4" customFormat="1" ht="0.75" customHeight="1" outlineLevel="6">
      <c r="A356" s="46" t="s">
        <v>278</v>
      </c>
      <c r="B356" s="49" t="s">
        <v>114</v>
      </c>
      <c r="C356" s="49" t="s">
        <v>235</v>
      </c>
      <c r="D356" s="54" t="s">
        <v>92</v>
      </c>
      <c r="E356" s="55" t="s">
        <v>115</v>
      </c>
      <c r="F356" s="53"/>
      <c r="G356" s="101"/>
      <c r="H356" s="105"/>
      <c r="I356" s="105"/>
      <c r="J356" s="105"/>
      <c r="K356" s="105"/>
      <c r="L356" s="105"/>
      <c r="M356" s="105"/>
      <c r="N356" s="105"/>
      <c r="O356" s="113"/>
      <c r="P356" s="110" t="e">
        <f t="shared" si="99"/>
        <v>#DIV/0!</v>
      </c>
    </row>
    <row r="357" spans="1:16" s="4" customFormat="1" ht="42" customHeight="1" outlineLevel="6">
      <c r="A357" s="46" t="s">
        <v>279</v>
      </c>
      <c r="B357" s="49" t="s">
        <v>114</v>
      </c>
      <c r="C357" s="49" t="s">
        <v>235</v>
      </c>
      <c r="D357" s="54" t="s">
        <v>92</v>
      </c>
      <c r="E357" s="55" t="s">
        <v>115</v>
      </c>
      <c r="F357" s="53"/>
      <c r="G357" s="101">
        <v>50</v>
      </c>
      <c r="H357" s="105"/>
      <c r="I357" s="105"/>
      <c r="J357" s="105"/>
      <c r="K357" s="105"/>
      <c r="L357" s="105"/>
      <c r="M357" s="105"/>
      <c r="N357" s="105"/>
      <c r="O357" s="113">
        <v>50</v>
      </c>
      <c r="P357" s="110">
        <f>O357/G357*100</f>
        <v>100</v>
      </c>
    </row>
    <row r="358" spans="1:16" s="4" customFormat="1" ht="39" customHeight="1" hidden="1" outlineLevel="6">
      <c r="A358" s="46" t="s">
        <v>116</v>
      </c>
      <c r="B358" s="49" t="s">
        <v>114</v>
      </c>
      <c r="C358" s="49" t="s">
        <v>235</v>
      </c>
      <c r="D358" s="54" t="s">
        <v>92</v>
      </c>
      <c r="E358" s="55" t="s">
        <v>115</v>
      </c>
      <c r="F358" s="53"/>
      <c r="G358" s="101"/>
      <c r="H358" s="105"/>
      <c r="I358" s="105"/>
      <c r="J358" s="105"/>
      <c r="K358" s="105"/>
      <c r="L358" s="105"/>
      <c r="M358" s="105"/>
      <c r="N358" s="105"/>
      <c r="O358" s="113"/>
      <c r="P358" s="110" t="e">
        <f t="shared" si="99"/>
        <v>#DIV/0!</v>
      </c>
    </row>
    <row r="359" spans="1:16" s="4" customFormat="1" ht="119.25" customHeight="1" outlineLevel="6">
      <c r="A359" s="56" t="s">
        <v>233</v>
      </c>
      <c r="B359" s="57">
        <v>2180000000</v>
      </c>
      <c r="C359" s="27" t="s">
        <v>235</v>
      </c>
      <c r="D359" s="28" t="s">
        <v>301</v>
      </c>
      <c r="E359" s="52" t="s">
        <v>117</v>
      </c>
      <c r="F359" s="53"/>
      <c r="G359" s="102">
        <f>G361</f>
        <v>1000</v>
      </c>
      <c r="H359" s="102">
        <f aca="true" t="shared" si="119" ref="H359:O359">H361</f>
        <v>0</v>
      </c>
      <c r="I359" s="102">
        <f t="shared" si="119"/>
        <v>0</v>
      </c>
      <c r="J359" s="102">
        <f t="shared" si="119"/>
        <v>0</v>
      </c>
      <c r="K359" s="102">
        <f t="shared" si="119"/>
        <v>0</v>
      </c>
      <c r="L359" s="102">
        <f t="shared" si="119"/>
        <v>0</v>
      </c>
      <c r="M359" s="102">
        <f t="shared" si="119"/>
        <v>0</v>
      </c>
      <c r="N359" s="102">
        <f t="shared" si="119"/>
        <v>0</v>
      </c>
      <c r="O359" s="102">
        <f t="shared" si="119"/>
        <v>1000</v>
      </c>
      <c r="P359" s="109">
        <f t="shared" si="99"/>
        <v>100</v>
      </c>
    </row>
    <row r="360" spans="1:16" s="4" customFormat="1" ht="83.25" customHeight="1" outlineLevel="6">
      <c r="A360" s="58" t="s">
        <v>233</v>
      </c>
      <c r="B360" s="59">
        <v>2180500005</v>
      </c>
      <c r="C360" s="32" t="s">
        <v>235</v>
      </c>
      <c r="D360" s="33" t="s">
        <v>301</v>
      </c>
      <c r="E360" s="55" t="s">
        <v>118</v>
      </c>
      <c r="F360" s="51"/>
      <c r="G360" s="101">
        <f>G361</f>
        <v>1000</v>
      </c>
      <c r="H360" s="101">
        <f aca="true" t="shared" si="120" ref="H360:O360">H361</f>
        <v>0</v>
      </c>
      <c r="I360" s="101">
        <f t="shared" si="120"/>
        <v>0</v>
      </c>
      <c r="J360" s="101">
        <f t="shared" si="120"/>
        <v>0</v>
      </c>
      <c r="K360" s="101">
        <f t="shared" si="120"/>
        <v>0</v>
      </c>
      <c r="L360" s="101">
        <f t="shared" si="120"/>
        <v>0</v>
      </c>
      <c r="M360" s="101">
        <f t="shared" si="120"/>
        <v>0</v>
      </c>
      <c r="N360" s="101">
        <f t="shared" si="120"/>
        <v>0</v>
      </c>
      <c r="O360" s="101">
        <f t="shared" si="120"/>
        <v>1000</v>
      </c>
      <c r="P360" s="110">
        <f>O360/G360*100</f>
        <v>100</v>
      </c>
    </row>
    <row r="361" spans="1:16" s="4" customFormat="1" ht="76.5" customHeight="1" outlineLevel="6">
      <c r="A361" s="58" t="s">
        <v>265</v>
      </c>
      <c r="B361" s="59">
        <v>2180500005</v>
      </c>
      <c r="C361" s="32" t="s">
        <v>235</v>
      </c>
      <c r="D361" s="33" t="s">
        <v>301</v>
      </c>
      <c r="E361" s="55" t="s">
        <v>118</v>
      </c>
      <c r="F361" s="51"/>
      <c r="G361" s="101">
        <v>1000</v>
      </c>
      <c r="H361" s="105"/>
      <c r="I361" s="105"/>
      <c r="J361" s="105"/>
      <c r="K361" s="105"/>
      <c r="L361" s="105"/>
      <c r="M361" s="105"/>
      <c r="N361" s="105"/>
      <c r="O361" s="113">
        <v>1000</v>
      </c>
      <c r="P361" s="110">
        <f t="shared" si="99"/>
        <v>100</v>
      </c>
    </row>
    <row r="362" spans="1:16" s="16" customFormat="1" ht="78.75" customHeight="1" outlineLevel="6">
      <c r="A362" s="56" t="s">
        <v>233</v>
      </c>
      <c r="B362" s="57">
        <v>2190000000</v>
      </c>
      <c r="C362" s="27" t="s">
        <v>235</v>
      </c>
      <c r="D362" s="28" t="s">
        <v>301</v>
      </c>
      <c r="E362" s="52" t="s">
        <v>49</v>
      </c>
      <c r="F362" s="53"/>
      <c r="G362" s="102">
        <f>G364+G366+G367+G365</f>
        <v>-1327.318</v>
      </c>
      <c r="H362" s="102">
        <f aca="true" t="shared" si="121" ref="H362:O362">H364+H366+H367+H365</f>
        <v>-3990.757</v>
      </c>
      <c r="I362" s="102">
        <f t="shared" si="121"/>
        <v>-3990.757</v>
      </c>
      <c r="J362" s="102">
        <f t="shared" si="121"/>
        <v>-3990.757</v>
      </c>
      <c r="K362" s="102">
        <f t="shared" si="121"/>
        <v>-3990.757</v>
      </c>
      <c r="L362" s="102">
        <f t="shared" si="121"/>
        <v>-3990.757</v>
      </c>
      <c r="M362" s="102">
        <f t="shared" si="121"/>
        <v>-3990.757</v>
      </c>
      <c r="N362" s="102">
        <f t="shared" si="121"/>
        <v>-3990.757</v>
      </c>
      <c r="O362" s="102">
        <f t="shared" si="121"/>
        <v>-1327.317</v>
      </c>
      <c r="P362" s="109">
        <f t="shared" si="99"/>
        <v>99.99992466010406</v>
      </c>
    </row>
    <row r="363" spans="1:16" s="16" customFormat="1" ht="76.5" customHeight="1" outlineLevel="6">
      <c r="A363" s="58" t="s">
        <v>233</v>
      </c>
      <c r="B363" s="59">
        <v>2190500005</v>
      </c>
      <c r="C363" s="32" t="s">
        <v>235</v>
      </c>
      <c r="D363" s="33" t="s">
        <v>301</v>
      </c>
      <c r="E363" s="55" t="s">
        <v>2</v>
      </c>
      <c r="F363" s="51"/>
      <c r="G363" s="101">
        <f>G365+G367+G364+G366</f>
        <v>-1327.3180000000002</v>
      </c>
      <c r="H363" s="101">
        <f aca="true" t="shared" si="122" ref="H363:O363">H365+H367+H364+H366</f>
        <v>-3990.757</v>
      </c>
      <c r="I363" s="101">
        <f t="shared" si="122"/>
        <v>-3990.757</v>
      </c>
      <c r="J363" s="101">
        <f t="shared" si="122"/>
        <v>-3990.757</v>
      </c>
      <c r="K363" s="101">
        <f t="shared" si="122"/>
        <v>-3990.757</v>
      </c>
      <c r="L363" s="101">
        <f t="shared" si="122"/>
        <v>-3990.757</v>
      </c>
      <c r="M363" s="101">
        <f t="shared" si="122"/>
        <v>-3990.757</v>
      </c>
      <c r="N363" s="101">
        <f t="shared" si="122"/>
        <v>-3990.757</v>
      </c>
      <c r="O363" s="101">
        <f t="shared" si="122"/>
        <v>-1327.317</v>
      </c>
      <c r="P363" s="110">
        <f t="shared" si="99"/>
        <v>99.99992466010404</v>
      </c>
    </row>
    <row r="364" spans="1:16" s="4" customFormat="1" ht="77.25" customHeight="1" outlineLevel="6">
      <c r="A364" s="58" t="s">
        <v>279</v>
      </c>
      <c r="B364" s="59">
        <v>2190500005</v>
      </c>
      <c r="C364" s="32" t="s">
        <v>235</v>
      </c>
      <c r="D364" s="33" t="s">
        <v>301</v>
      </c>
      <c r="E364" s="55" t="s">
        <v>2</v>
      </c>
      <c r="F364" s="51"/>
      <c r="G364" s="101">
        <v>-213.88</v>
      </c>
      <c r="H364" s="106">
        <v>-178.083</v>
      </c>
      <c r="I364" s="106">
        <v>-178.083</v>
      </c>
      <c r="J364" s="106">
        <v>-178.083</v>
      </c>
      <c r="K364" s="106">
        <v>-178.083</v>
      </c>
      <c r="L364" s="106">
        <v>-178.083</v>
      </c>
      <c r="M364" s="106">
        <v>-178.083</v>
      </c>
      <c r="N364" s="107">
        <v>-178.083</v>
      </c>
      <c r="O364" s="112">
        <v>-213.88</v>
      </c>
      <c r="P364" s="110">
        <f t="shared" si="99"/>
        <v>100</v>
      </c>
    </row>
    <row r="365" spans="1:16" s="4" customFormat="1" ht="74.25" customHeight="1" outlineLevel="6">
      <c r="A365" s="58" t="s">
        <v>265</v>
      </c>
      <c r="B365" s="59">
        <v>2190500005</v>
      </c>
      <c r="C365" s="32" t="s">
        <v>235</v>
      </c>
      <c r="D365" s="33" t="s">
        <v>301</v>
      </c>
      <c r="E365" s="55" t="s">
        <v>2</v>
      </c>
      <c r="F365" s="51"/>
      <c r="G365" s="101">
        <v>-1000</v>
      </c>
      <c r="H365" s="106"/>
      <c r="I365" s="106"/>
      <c r="J365" s="106"/>
      <c r="K365" s="106"/>
      <c r="L365" s="106"/>
      <c r="M365" s="106"/>
      <c r="N365" s="107"/>
      <c r="O365" s="113">
        <v>-1000</v>
      </c>
      <c r="P365" s="110">
        <f t="shared" si="99"/>
        <v>100</v>
      </c>
    </row>
    <row r="366" spans="1:16" s="4" customFormat="1" ht="77.25" customHeight="1" hidden="1" outlineLevel="6">
      <c r="A366" s="58" t="s">
        <v>254</v>
      </c>
      <c r="B366" s="59">
        <v>2190500005</v>
      </c>
      <c r="C366" s="32" t="s">
        <v>235</v>
      </c>
      <c r="D366" s="33" t="s">
        <v>301</v>
      </c>
      <c r="E366" s="55" t="s">
        <v>2</v>
      </c>
      <c r="F366" s="51"/>
      <c r="G366" s="101"/>
      <c r="H366" s="103">
        <v>-3812.674</v>
      </c>
      <c r="I366" s="103">
        <v>-3812.674</v>
      </c>
      <c r="J366" s="103">
        <v>-3812.674</v>
      </c>
      <c r="K366" s="103">
        <v>-3812.674</v>
      </c>
      <c r="L366" s="103">
        <v>-3812.674</v>
      </c>
      <c r="M366" s="103">
        <v>-3812.674</v>
      </c>
      <c r="N366" s="104">
        <v>-3812.674</v>
      </c>
      <c r="O366" s="112"/>
      <c r="P366" s="110" t="e">
        <f t="shared" si="99"/>
        <v>#DIV/0!</v>
      </c>
    </row>
    <row r="367" spans="1:16" s="4" customFormat="1" ht="75.75" customHeight="1" outlineLevel="6">
      <c r="A367" s="58" t="s">
        <v>303</v>
      </c>
      <c r="B367" s="59">
        <v>2190500005</v>
      </c>
      <c r="C367" s="32" t="s">
        <v>235</v>
      </c>
      <c r="D367" s="33" t="s">
        <v>301</v>
      </c>
      <c r="E367" s="55" t="s">
        <v>2</v>
      </c>
      <c r="F367" s="51"/>
      <c r="G367" s="101">
        <v>-113.438</v>
      </c>
      <c r="H367" s="103"/>
      <c r="I367" s="103"/>
      <c r="J367" s="103"/>
      <c r="K367" s="103"/>
      <c r="L367" s="103"/>
      <c r="M367" s="103"/>
      <c r="N367" s="104"/>
      <c r="O367" s="112">
        <v>-113.437</v>
      </c>
      <c r="P367" s="110">
        <f t="shared" si="99"/>
        <v>99.99911846118584</v>
      </c>
    </row>
    <row r="368" spans="1:16" ht="34.5" customHeight="1" thickBot="1">
      <c r="A368" s="131"/>
      <c r="B368" s="132"/>
      <c r="C368" s="132"/>
      <c r="D368" s="133"/>
      <c r="E368" s="137" t="s">
        <v>229</v>
      </c>
      <c r="F368" s="137"/>
      <c r="G368" s="108">
        <f aca="true" t="shared" si="123" ref="G368:O368">G15+G186</f>
        <v>589174.9999999999</v>
      </c>
      <c r="H368" s="108">
        <f t="shared" si="123"/>
        <v>498184.655</v>
      </c>
      <c r="I368" s="108">
        <f t="shared" si="123"/>
        <v>498184.655</v>
      </c>
      <c r="J368" s="108">
        <f t="shared" si="123"/>
        <v>498184.655</v>
      </c>
      <c r="K368" s="108">
        <f t="shared" si="123"/>
        <v>498184.655</v>
      </c>
      <c r="L368" s="108">
        <f t="shared" si="123"/>
        <v>498184.655</v>
      </c>
      <c r="M368" s="108">
        <f t="shared" si="123"/>
        <v>498184.655</v>
      </c>
      <c r="N368" s="108">
        <f t="shared" si="123"/>
        <v>498184.655</v>
      </c>
      <c r="O368" s="108">
        <f t="shared" si="123"/>
        <v>308202.647</v>
      </c>
      <c r="P368" s="117">
        <f t="shared" si="99"/>
        <v>52.31088335384225</v>
      </c>
    </row>
    <row r="369" spans="1:14" ht="50.25" customHeight="1">
      <c r="A369" s="11"/>
      <c r="B369" s="11"/>
      <c r="C369" s="11"/>
      <c r="D369" s="11"/>
      <c r="E369" s="12" t="s">
        <v>211</v>
      </c>
      <c r="F369" s="11"/>
      <c r="G369" s="13"/>
      <c r="H369" s="11"/>
      <c r="I369" s="11"/>
      <c r="J369" s="11"/>
      <c r="K369" s="11"/>
      <c r="L369" s="11"/>
      <c r="M369" s="11"/>
      <c r="N369" s="11"/>
    </row>
    <row r="370" spans="1:14" ht="12.75" customHeight="1">
      <c r="A370" s="14"/>
      <c r="B370" s="14"/>
      <c r="C370" s="14"/>
      <c r="D370" s="14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</row>
  </sheetData>
  <sheetProtection/>
  <mergeCells count="16">
    <mergeCell ref="E1:P1"/>
    <mergeCell ref="E3:P3"/>
    <mergeCell ref="E5:G5"/>
    <mergeCell ref="E4:G4"/>
    <mergeCell ref="A9:P9"/>
    <mergeCell ref="E6:O6"/>
    <mergeCell ref="A12:P12"/>
    <mergeCell ref="O13:P13"/>
    <mergeCell ref="A7:P7"/>
    <mergeCell ref="A8:P8"/>
    <mergeCell ref="A11:P11"/>
    <mergeCell ref="E370:N370"/>
    <mergeCell ref="E13:N13"/>
    <mergeCell ref="A368:D368"/>
    <mergeCell ref="A14:D14"/>
    <mergeCell ref="E368:F368"/>
  </mergeCells>
  <printOptions/>
  <pageMargins left="0.984251968503937" right="0.1968503937007874" top="0.5905511811023623" bottom="0.1968503937007874" header="0" footer="0"/>
  <pageSetup fitToHeight="545" fitToWidth="1" horizontalDpi="600" verticalDpi="600" orientation="portrait" paperSize="9" scale="63" r:id="rId1"/>
  <headerFooter alignWithMargins="0">
    <oddHeader>&amp;R&amp;8&amp;P</oddHeader>
  </headerFooter>
  <rowBreaks count="1" manualBreakCount="1">
    <brk id="3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dohod2</cp:lastModifiedBy>
  <cp:lastPrinted>2016-08-15T10:38:57Z</cp:lastPrinted>
  <dcterms:created xsi:type="dcterms:W3CDTF">2010-11-12T11:31:25Z</dcterms:created>
  <dcterms:modified xsi:type="dcterms:W3CDTF">2016-08-15T10:44:49Z</dcterms:modified>
  <cp:category/>
  <cp:version/>
  <cp:contentType/>
  <cp:contentStatus/>
</cp:coreProperties>
</file>