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activeTab="0"/>
  </bookViews>
  <sheets>
    <sheet name="Документ (1)" sheetId="1" r:id="rId1"/>
  </sheets>
  <definedNames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<sst xmlns="http://schemas.openxmlformats.org/spreadsheetml/2006/main" count="1719" uniqueCount="384">
  <si>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</si>
  <si>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321</t>
  </si>
  <si>
    <t>188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</si>
  <si>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</si>
  <si>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</si>
  <si>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</si>
  <si>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</si>
  <si>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</si>
  <si>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</si>
  <si>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</si>
  <si>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</si>
  <si>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 xml:space="preserve"> доходов бюджета муниципального образования  </t>
  </si>
  <si>
    <t>Субвенции бюджетам муниципальных образований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</si>
  <si>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>Субвенции бюджетам муниципальных районов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</si>
  <si>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>Субсидии бюджетам на поддержку обустройства мест массового отдыха населения (городских парков)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</si>
  <si>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</si>
  <si>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</si>
  <si>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премии,начисленной по договору сельскохозяйственного страхования в области растениеводства</t>
  </si>
  <si>
    <t>Субвенции бюджетам муниципальных образований на возмещение части процентной ставки по инвестиционным кредитам 9займам)на развитие животноводства,переработки и развития инфраструктуры и логистического обеспечения рынков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</si>
  <si>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</si>
  <si>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муниципальных районов на финансовое обеспечение мероприятий целевой программы "Развитие физической культуры и спорта в Российской Федерации на 2016-2020 годы"</t>
  </si>
  <si>
    <t>150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</si>
  <si>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</si>
  <si>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</si>
  <si>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</si>
  <si>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</si>
  <si>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</si>
  <si>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</si>
  <si>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</si>
  <si>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</si>
  <si>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</si>
  <si>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</si>
  <si>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</si>
  <si>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безвозмездные поступления в бюджеты муниципальных районов </t>
  </si>
  <si>
    <t>2070502005</t>
  </si>
  <si>
    <t>180</t>
  </si>
  <si>
    <t xml:space="preserve">Поступления от денежных пожертвований,предоставляемых физическими лицами получателям средств бюджетов муниципальных районов </t>
  </si>
  <si>
    <t>Субвенции бюджетам на осуществление первичного воинского учета на территориях, где отсуствуют военные комиссариаты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</si>
  <si>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</si>
  <si>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 и (или) карбюраторных(инжекторных)двигателей ,зачисляемые в консолидированные бюджеты субъектов Российской Федерации</t>
  </si>
  <si>
    <t>Доходы от уплаты акцизов на автомобильный бензин,производимый на территории Российской Федерации  ,зачисляемые в консолидированные бюджеты субъектов Российской Федерации</t>
  </si>
  <si>
    <t>Доходы от уплаты акцизов на прямогонный  бензин,производимый на территории Российской Федерации  ,зачисляемые в консолидированные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</si>
  <si>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 земельного законодательства , лесного законодательства, водного законодательства</t>
  </si>
  <si>
    <t>Субсидии бюджетам бюджетной системы Российской Федерации  (межбюджетные субсидии)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</si>
  <si>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</si>
  <si>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Доходы от оказания платных услуг (работ)</t>
  </si>
  <si>
    <t xml:space="preserve">Акцизы по подакцизным товарам (продукции), производимым на территории Российской Федерации </t>
  </si>
  <si>
    <t>Прочие субвенции</t>
  </si>
  <si>
    <t>Прочие субвенции бюджетам муниципальных районов</t>
  </si>
  <si>
    <t>НАЛОГИ НА ТОВАРЫ (РАБОТЫ,УСЛУГИ), РЕАЛИЗУЕМЫЕ НА ТЕРРИТОРИИ РОССИЙСКОЙ ФЕДЕРАЦИИ</t>
  </si>
  <si>
    <t>Наименование дохода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</si>
  <si>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</si>
  <si>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</si>
  <si>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</si>
  <si>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</si>
  <si>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</si>
  <si>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Субсидии бюджетам муниципальных районов на поддержку обустройства мест массового отдыха населения (городских парков)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</si>
  <si>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 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</si>
  <si>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 бюджетов</t>
  </si>
  <si>
    <t>2070503005</t>
  </si>
  <si>
    <t xml:space="preserve"> Прочие безвозмездные поступления в  бюджеты муниципальных районов </t>
  </si>
  <si>
    <t>954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</si>
  <si>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</si>
  <si>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</t>
  </si>
  <si>
    <t>Невыясненные поступления.зачисляемые в бюджеты муниципальных районов</t>
  </si>
  <si>
    <t>Прочие неналоговые доходы бюджетов муниципальных районов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</si>
  <si>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</si>
  <si>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</si>
  <si>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Субвенции бюджетам муниципальных образований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</si>
  <si>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</si>
  <si>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</si>
  <si>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 xml:space="preserve">Субсидии бюджетам на модернизацию региональных систем дошкольного образования 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</si>
  <si>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</si>
  <si>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860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</si>
  <si>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</si>
  <si>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 земельного законодательства, лесного законодательства, водного законодательства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</si>
  <si>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</si>
  <si>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образований на реализацию мероприятий по обеспечению жильем молодых семей</t>
  </si>
  <si>
    <t>Субсидии бюджетам муниципальных образований на поддержку отрасли культуры</t>
  </si>
  <si>
    <t xml:space="preserve">            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</si>
  <si>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</si>
  <si>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</si>
  <si>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муниципальных районов</t>
  </si>
  <si>
    <t>192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</si>
  <si>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</si>
  <si>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</si>
  <si>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</si>
  <si>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Субвенции бюджетам муниципальных образований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</si>
  <si>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Налог, взимаемый с применением патентной системы налогообложения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</si>
  <si>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</si>
  <si>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Денежные взыскания (штрафы) за правонарушения в области дорожного движения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</si>
  <si>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 земельного законодательства, лесного законодательства, водного законодательства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</si>
  <si>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</si>
  <si>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</si>
  <si>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</si>
  <si>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</si>
  <si>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</si>
  <si>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</si>
  <si>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</si>
  <si>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</si>
  <si>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</si>
  <si>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</si>
  <si>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</si>
  <si>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</si>
  <si>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</si>
  <si>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</si>
  <si>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</si>
  <si>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</si>
  <si>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</si>
  <si>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</si>
  <si>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</si>
  <si>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</si>
  <si>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</si>
  <si>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</si>
  <si>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</si>
  <si>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</si>
  <si>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</si>
  <si>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</si>
  <si>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</si>
  <si>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</si>
  <si>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Прочие безвозмездные поступления в  бюджеты муниципальных районов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</si>
  <si>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</si>
  <si>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</si>
  <si>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</si>
  <si>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</si>
  <si>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</si>
  <si>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</si>
  <si>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</si>
  <si>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2022029905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</si>
  <si>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</si>
  <si>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</si>
  <si>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</si>
  <si>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</si>
  <si>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</si>
  <si>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</si>
  <si>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</si>
  <si>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</si>
  <si>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</si>
  <si>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</si>
  <si>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</si>
  <si>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</si>
  <si>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</si>
  <si>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</si>
  <si>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</si>
  <si>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</si>
  <si>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</si>
  <si>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161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</si>
  <si>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</si>
  <si>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</si>
  <si>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</si>
  <si>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</si>
  <si>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2020301500</t>
  </si>
  <si>
    <t>2020301505</t>
  </si>
  <si>
    <t>2020302100</t>
  </si>
  <si>
    <t>2020302105</t>
  </si>
  <si>
    <t>2020302200</t>
  </si>
  <si>
    <t>2020302205</t>
  </si>
  <si>
    <t>2020302405</t>
  </si>
  <si>
    <t>9200</t>
  </si>
  <si>
    <t>7000</t>
  </si>
  <si>
    <t>3000</t>
  </si>
  <si>
    <t>4100</t>
  </si>
  <si>
    <t>4301</t>
  </si>
  <si>
    <t>________________________________</t>
  </si>
  <si>
    <t>4303</t>
  </si>
  <si>
    <t>2020302600</t>
  </si>
  <si>
    <t>2020302605</t>
  </si>
  <si>
    <t>2020302705</t>
  </si>
  <si>
    <t>7002</t>
  </si>
  <si>
    <t>7003</t>
  </si>
  <si>
    <t>7004</t>
  </si>
  <si>
    <t>2020304000</t>
  </si>
  <si>
    <t>2020304600</t>
  </si>
  <si>
    <t>2020304605</t>
  </si>
  <si>
    <t>2020402505</t>
  </si>
  <si>
    <t>Всего доходов:</t>
  </si>
  <si>
    <t>Код дохода</t>
  </si>
  <si>
    <t>#Н/Д</t>
  </si>
  <si>
    <t>Сумма на 2012 год</t>
  </si>
  <si>
    <t>000</t>
  </si>
  <si>
    <t>1000000000</t>
  </si>
  <si>
    <t>0000</t>
  </si>
  <si>
    <t>1010000000</t>
  </si>
  <si>
    <t>1010201001</t>
  </si>
  <si>
    <t>182</t>
  </si>
  <si>
    <t>110</t>
  </si>
  <si>
    <t>1010202101</t>
  </si>
  <si>
    <t>1010202201</t>
  </si>
  <si>
    <t>1010204001</t>
  </si>
  <si>
    <t>1050000000</t>
  </si>
  <si>
    <t>1050100000</t>
  </si>
  <si>
    <t>1050101001</t>
  </si>
  <si>
    <t>1050102001</t>
  </si>
  <si>
    <t>1050104002</t>
  </si>
  <si>
    <t>1050200002</t>
  </si>
  <si>
    <t>1050300001</t>
  </si>
  <si>
    <t>1060000000</t>
  </si>
  <si>
    <t>1060201002</t>
  </si>
  <si>
    <t>1080000000</t>
  </si>
  <si>
    <t>1080301001</t>
  </si>
  <si>
    <t>919</t>
  </si>
  <si>
    <t>1090000000</t>
  </si>
  <si>
    <t>1090400000</t>
  </si>
  <si>
    <t>1090401002</t>
  </si>
  <si>
    <t>1090601002</t>
  </si>
  <si>
    <t>1110000000</t>
  </si>
  <si>
    <t>1110100000</t>
  </si>
  <si>
    <t>1110105005</t>
  </si>
  <si>
    <t>120</t>
  </si>
  <si>
    <t>1110300000</t>
  </si>
  <si>
    <t>912</t>
  </si>
  <si>
    <t>1110500000</t>
  </si>
  <si>
    <t>1110501000</t>
  </si>
  <si>
    <t>1110501010</t>
  </si>
  <si>
    <t>1110503000</t>
  </si>
  <si>
    <t>1110503505</t>
  </si>
  <si>
    <t>1110700000</t>
  </si>
  <si>
    <t>1110701000</t>
  </si>
  <si>
    <t>1110701505</t>
  </si>
  <si>
    <t>1120000000</t>
  </si>
  <si>
    <t>1120100001</t>
  </si>
  <si>
    <t>1130000000</t>
  </si>
  <si>
    <t>130</t>
  </si>
  <si>
    <t>902</t>
  </si>
  <si>
    <t>903</t>
  </si>
  <si>
    <t>1140000000</t>
  </si>
  <si>
    <t>1140200000</t>
  </si>
  <si>
    <t>1140203305</t>
  </si>
  <si>
    <t>410</t>
  </si>
  <si>
    <t>1140600000</t>
  </si>
  <si>
    <t>1140601000</t>
  </si>
  <si>
    <t>1140601410</t>
  </si>
  <si>
    <t>430</t>
  </si>
  <si>
    <t>1160000000</t>
  </si>
  <si>
    <t>1160301001</t>
  </si>
  <si>
    <t>140</t>
  </si>
  <si>
    <t>1160303001</t>
  </si>
  <si>
    <t>1169005005</t>
  </si>
  <si>
    <t>2000000000</t>
  </si>
  <si>
    <t>2020000000</t>
  </si>
  <si>
    <t>151</t>
  </si>
  <si>
    <t>936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</si>
  <si>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</si>
  <si>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</si>
  <si>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</si>
  <si>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</si>
  <si>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</si>
  <si>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</si>
  <si>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</si>
  <si>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</si>
  <si>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</si>
  <si>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</si>
  <si>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</si>
  <si>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</si>
  <si>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 по имуществу, не входящему в Единую систему газоснабжения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</si>
  <si>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</si>
  <si>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</si>
  <si>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1010200001</t>
  </si>
  <si>
    <t xml:space="preserve">Налог на доходы физических лиц </t>
  </si>
  <si>
    <t>1060200002</t>
  </si>
  <si>
    <t>Налог на имущество организаций</t>
  </si>
  <si>
    <t>1080300001</t>
  </si>
  <si>
    <t xml:space="preserve">Государственная пошлина по делам, рассматриваемым в судах общей юрисдикции, мировыми судьями </t>
  </si>
  <si>
    <t>1162500001</t>
  </si>
  <si>
    <t>НАЛОГОВЫЕ И НЕНАЛОГОВЫЕ ДОХОДЫ</t>
  </si>
  <si>
    <t>1010202001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</si>
  <si>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</si>
  <si>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2020402500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</si>
  <si>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</si>
  <si>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</si>
  <si>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</si>
  <si>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</si>
  <si>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2020499905</t>
  </si>
  <si>
    <t xml:space="preserve">Субсидии бюджетам на поддержку отрасли культуры </t>
  </si>
  <si>
    <t>Субсидии бюджетам муниципальных районов на поддержку отрасли культуры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</si>
  <si>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</si>
  <si>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2022029900</t>
  </si>
  <si>
    <t xml:space="preserve"> Субсидии бюджетам на реализацию федеральных целевых программ</t>
  </si>
  <si>
    <t>Суммы по искам  о возмещении вреда, причиненного окружающей среде, подлежащие зачислению в бюджеты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</si>
  <si>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</si>
  <si>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</si>
  <si>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</si>
  <si>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1050101101</t>
  </si>
  <si>
    <t>1050102101</t>
  </si>
  <si>
    <t>1050104102</t>
  </si>
  <si>
    <t>1050201002</t>
  </si>
  <si>
    <t>1050301001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</si>
  <si>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</si>
  <si>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Налог, взимаемый в виде стоимости патента в связи с применением упрощенной системы налогообложения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</si>
  <si>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</si>
  <si>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</si>
  <si>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</si>
  <si>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2020300705</t>
  </si>
  <si>
    <t>2020300700</t>
  </si>
  <si>
    <t>2020200905</t>
  </si>
  <si>
    <t>Дотации бюджетам на поддержку мер по обеспечению сбалансированности бюджетов</t>
  </si>
  <si>
    <t>2020100300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</si>
  <si>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</si>
  <si>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</si>
  <si>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</si>
  <si>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</si>
  <si>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177</t>
  </si>
  <si>
    <t>322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</si>
  <si>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</si>
  <si>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</si>
  <si>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</si>
  <si>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</si>
  <si>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</si>
  <si>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</si>
  <si>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</si>
  <si>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</si>
  <si>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</si>
  <si>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</si>
  <si>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</si>
  <si>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Субсидии бюджетам муниципальных районов на осуществление капитального ремонта гидротехнических сооружений, находящихся в  муниципальной собственности, и бесхозяйных гидротехнических сооружений</t>
  </si>
  <si>
    <t>Прочие налоги и сборы (по отмененным налогам и сборам субьектов Российской Федерации</t>
  </si>
  <si>
    <t>Прочие доходы от оказания платных услуг (работ)</t>
  </si>
  <si>
    <t>048</t>
  </si>
  <si>
    <t>Прочие доходы от компенсации затрат государства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</si>
  <si>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</si>
  <si>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</si>
  <si>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</si>
  <si>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</si>
  <si>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</si>
  <si>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</si>
  <si>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обеспечение жильём молодых семей</t>
  </si>
  <si>
    <t>Субсидии бюджетам муниципальных районов на обеспечение жильём молодых семей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</si>
  <si>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</si>
  <si>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</t>
  </si>
  <si>
    <t>Процент исполнения       (%)</t>
  </si>
  <si>
    <t>Уточненный план на      2020 год           (тыс. рублей)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</si>
  <si>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</si>
  <si>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</si>
  <si>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</si>
  <si>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738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</si>
  <si>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</si>
  <si>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</si>
  <si>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141</t>
  </si>
  <si>
    <t>710</t>
  </si>
  <si>
    <t>811</t>
  </si>
  <si>
    <t>814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</si>
  <si>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</si>
  <si>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</si>
  <si>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</si>
  <si>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2022508100</t>
  </si>
  <si>
    <t>2022508105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</si>
  <si>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</si>
  <si>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</si>
  <si>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</si>
  <si>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</si>
  <si>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</si>
  <si>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</si>
  <si>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</si>
  <si>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</si>
  <si>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</si>
  <si>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</si>
  <si>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</si>
  <si>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</si>
  <si>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</si>
  <si>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</si>
  <si>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</si>
  <si>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</si>
  <si>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</si>
  <si>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</si>
  <si>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</si>
  <si>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</si>
  <si>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</si>
  <si>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</si>
  <si>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</si>
  <si>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ДОХОДЫ ОТ ОКАЗАНИЯ ПЛАТНЫХ УСЛУГ И КОМПЕНСАЦИИ ЗАТРАТ ГОСУДАРСТВА</t>
  </si>
  <si>
    <t>Исполнение   за 2020 год (тыс. рублей)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</si>
  <si>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</si>
  <si>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</si>
  <si>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</si>
  <si>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Дотации бюджетам муниципальных районов на поддержку мер по обеспечению сбалансированности бюджетов</t>
  </si>
  <si>
    <t xml:space="preserve"> Дотации бюджетам муниципальных районов на поддержку мер по обеспечению сбалансированности бюджетов</t>
  </si>
  <si>
    <t>БЕЗВОЗМЕЗДНЫЕ ПОСТУПЛЕНИЯ ОТ НЕГОСУДАРСТВЕННЫХ ОРГАНИЗАЦИЙ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</si>
  <si>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</si>
  <si>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УТВЕРЖДЕН</t>
  </si>
  <si>
    <t>решением Омутнинской</t>
  </si>
  <si>
    <t>районной Думы</t>
  </si>
  <si>
    <t xml:space="preserve">Приложение № 1 </t>
  </si>
  <si>
    <t xml:space="preserve">Доходы бюджета муниципального образования Омутнинский муниципальный район Кировской области по кодам классификации доходов бюджетов за 2020 год </t>
  </si>
  <si>
    <t>от 26.05.2021 № 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</si>
</sst>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#,##0.000"/>
    <numFmt numFmtId="182" formatCode="#,##0.0000"/>
    <numFmt numFmtId="18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7" fillId="0" borderId="10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181" fontId="4" fillId="32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shrinkToFit="1"/>
    </xf>
    <xf numFmtId="0" fontId="4" fillId="34" borderId="11" xfId="0" applyNumberFormat="1" applyFont="1" applyFill="1" applyBorder="1" applyAlignment="1">
      <alignment horizontal="center" vertical="center" shrinkToFit="1"/>
    </xf>
    <xf numFmtId="0" fontId="4" fillId="34" borderId="12" xfId="0" applyNumberFormat="1" applyFont="1" applyFill="1" applyBorder="1" applyAlignment="1">
      <alignment horizontal="center" vertical="center" shrinkToFit="1"/>
    </xf>
    <xf numFmtId="0" fontId="4" fillId="34" borderId="13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2" borderId="12" xfId="0" applyNumberFormat="1" applyFont="1" applyFill="1" applyBorder="1" applyAlignment="1">
      <alignment horizontal="center" vertical="center" shrinkToFit="1"/>
    </xf>
    <xf numFmtId="0" fontId="4" fillId="32" borderId="12" xfId="0" applyNumberFormat="1" applyFont="1" applyFill="1" applyBorder="1" applyAlignment="1">
      <alignment horizontal="center" vertical="center" shrinkToFit="1"/>
    </xf>
    <xf numFmtId="0" fontId="4" fillId="32" borderId="13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left" vertical="center" shrinkToFit="1"/>
    </xf>
    <xf numFmtId="49" fontId="7" fillId="34" borderId="10" xfId="0" applyNumberFormat="1" applyFont="1" applyFill="1" applyBorder="1" applyAlignment="1">
      <alignment horizontal="left" vertical="center" shrinkToFit="1"/>
    </xf>
    <xf numFmtId="49" fontId="7" fillId="32" borderId="10" xfId="0" applyNumberFormat="1" applyFont="1" applyFill="1" applyBorder="1" applyAlignment="1">
      <alignment horizontal="left" vertical="center" shrinkToFit="1"/>
    </xf>
    <xf numFmtId="0" fontId="7" fillId="32" borderId="13" xfId="0" applyNumberFormat="1" applyFont="1" applyFill="1" applyBorder="1" applyAlignment="1">
      <alignment horizontal="center" vertical="center" shrinkToFit="1"/>
    </xf>
    <xf numFmtId="181" fontId="7" fillId="32" borderId="10" xfId="0" applyNumberFormat="1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shrinkToFit="1"/>
    </xf>
    <xf numFmtId="181" fontId="4" fillId="32" borderId="14" xfId="0" applyNumberFormat="1" applyFont="1" applyFill="1" applyBorder="1" applyAlignment="1">
      <alignment horizontal="center" vertical="center" shrinkToFit="1"/>
    </xf>
    <xf numFmtId="0" fontId="7" fillId="32" borderId="11" xfId="0" applyNumberFormat="1" applyFont="1" applyFill="1" applyBorder="1" applyAlignment="1">
      <alignment horizontal="center" vertical="center" shrinkToFit="1"/>
    </xf>
    <xf numFmtId="181" fontId="4" fillId="32" borderId="15" xfId="0" applyNumberFormat="1" applyFont="1" applyFill="1" applyBorder="1" applyAlignment="1">
      <alignment horizontal="center" vertical="center" shrinkToFit="1"/>
    </xf>
    <xf numFmtId="181" fontId="7" fillId="32" borderId="15" xfId="0" applyNumberFormat="1" applyFont="1" applyFill="1" applyBorder="1" applyAlignment="1">
      <alignment horizontal="center" vertical="center" shrinkToFit="1"/>
    </xf>
    <xf numFmtId="181" fontId="7" fillId="32" borderId="1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wrapText="1"/>
    </xf>
    <xf numFmtId="181" fontId="4" fillId="32" borderId="1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shrinkToFit="1"/>
    </xf>
    <xf numFmtId="181" fontId="4" fillId="0" borderId="1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81" fontId="7" fillId="34" borderId="10" xfId="0" applyNumberFormat="1" applyFont="1" applyFill="1" applyBorder="1" applyAlignment="1">
      <alignment horizontal="center" vertical="center" shrinkToFit="1"/>
    </xf>
    <xf numFmtId="181" fontId="4" fillId="34" borderId="10" xfId="0" applyNumberFormat="1" applyFont="1" applyFill="1" applyBorder="1" applyAlignment="1">
      <alignment horizontal="center" vertical="center" shrinkToFit="1"/>
    </xf>
    <xf numFmtId="181" fontId="4" fillId="34" borderId="10" xfId="0" applyNumberFormat="1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shrinkToFit="1"/>
    </xf>
    <xf numFmtId="181" fontId="7" fillId="34" borderId="15" xfId="0" applyNumberFormat="1" applyFont="1" applyFill="1" applyBorder="1" applyAlignment="1">
      <alignment horizontal="center" vertical="center" shrinkToFit="1"/>
    </xf>
    <xf numFmtId="181" fontId="4" fillId="34" borderId="15" xfId="0" applyNumberFormat="1" applyFont="1" applyFill="1" applyBorder="1" applyAlignment="1">
      <alignment horizontal="center" vertical="center" shrinkToFit="1"/>
    </xf>
    <xf numFmtId="178" fontId="4" fillId="34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1" fontId="7" fillId="0" borderId="17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 horizontal="center" vertical="center" shrinkToFit="1"/>
    </xf>
    <xf numFmtId="178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top" shrinkToFit="1"/>
    </xf>
    <xf numFmtId="4" fontId="7" fillId="32" borderId="14" xfId="0" applyNumberFormat="1" applyFont="1" applyFill="1" applyBorder="1" applyAlignment="1">
      <alignment horizontal="right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4" fillId="32" borderId="10" xfId="0" applyNumberFormat="1" applyFont="1" applyFill="1" applyBorder="1" applyAlignment="1">
      <alignment horizontal="center" vertical="top" shrinkToFit="1"/>
    </xf>
    <xf numFmtId="4" fontId="4" fillId="32" borderId="10" xfId="0" applyNumberFormat="1" applyFont="1" applyFill="1" applyBorder="1" applyAlignment="1">
      <alignment horizontal="right" vertical="top" shrinkToFit="1"/>
    </xf>
    <xf numFmtId="4" fontId="4" fillId="32" borderId="14" xfId="0" applyNumberFormat="1" applyFont="1" applyFill="1" applyBorder="1" applyAlignment="1">
      <alignment horizontal="right" vertical="top" shrinkToFit="1"/>
    </xf>
    <xf numFmtId="4" fontId="9" fillId="32" borderId="10" xfId="0" applyNumberFormat="1" applyFont="1" applyFill="1" applyBorder="1" applyAlignment="1">
      <alignment horizontal="right" vertical="top" shrinkToFit="1"/>
    </xf>
    <xf numFmtId="4" fontId="9" fillId="32" borderId="14" xfId="0" applyNumberFormat="1" applyFont="1" applyFill="1" applyBorder="1" applyAlignment="1">
      <alignment horizontal="right" vertical="top" shrinkToFit="1"/>
    </xf>
    <xf numFmtId="176" fontId="4" fillId="32" borderId="10" xfId="0" applyNumberFormat="1" applyFont="1" applyFill="1" applyBorder="1" applyAlignment="1">
      <alignment horizontal="center" vertical="center" shrinkToFit="1"/>
    </xf>
    <xf numFmtId="176" fontId="4" fillId="32" borderId="14" xfId="0" applyNumberFormat="1" applyFont="1" applyFill="1" applyBorder="1" applyAlignment="1">
      <alignment horizontal="center" vertical="center" shrinkToFit="1"/>
    </xf>
    <xf numFmtId="181" fontId="4" fillId="0" borderId="14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right" vertical="top" shrinkToFit="1"/>
    </xf>
    <xf numFmtId="4" fontId="7" fillId="37" borderId="14" xfId="0" applyNumberFormat="1" applyFont="1" applyFill="1" applyBorder="1" applyAlignment="1">
      <alignment horizontal="right" vertical="top" shrinkToFit="1"/>
    </xf>
    <xf numFmtId="4" fontId="7" fillId="32" borderId="12" xfId="0" applyNumberFormat="1" applyFont="1" applyFill="1" applyBorder="1" applyAlignment="1">
      <alignment horizontal="right" vertical="top" shrinkToFit="1"/>
    </xf>
    <xf numFmtId="4" fontId="7" fillId="32" borderId="13" xfId="0" applyNumberFormat="1" applyFont="1" applyFill="1" applyBorder="1" applyAlignment="1">
      <alignment horizontal="right" vertical="top" shrinkToFit="1"/>
    </xf>
    <xf numFmtId="181" fontId="7" fillId="32" borderId="14" xfId="0" applyNumberFormat="1" applyFont="1" applyFill="1" applyBorder="1" applyAlignment="1">
      <alignment horizontal="center" vertical="center" shrinkToFit="1"/>
    </xf>
    <xf numFmtId="181" fontId="4" fillId="0" borderId="18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81" fontId="4" fillId="32" borderId="16" xfId="0" applyNumberFormat="1" applyFont="1" applyFill="1" applyBorder="1" applyAlignment="1">
      <alignment horizontal="center" vertical="center" shrinkToFit="1"/>
    </xf>
    <xf numFmtId="176" fontId="4" fillId="32" borderId="15" xfId="0" applyNumberFormat="1" applyFont="1" applyFill="1" applyBorder="1" applyAlignment="1">
      <alignment horizontal="center" vertical="center" shrinkToFit="1"/>
    </xf>
    <xf numFmtId="176" fontId="4" fillId="32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shrinkToFit="1"/>
    </xf>
    <xf numFmtId="0" fontId="7" fillId="35" borderId="12" xfId="0" applyNumberFormat="1" applyFont="1" applyFill="1" applyBorder="1" applyAlignment="1">
      <alignment horizontal="center" vertical="center" shrinkToFit="1"/>
    </xf>
    <xf numFmtId="0" fontId="7" fillId="35" borderId="13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left" vertical="center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35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top" shrinkToFit="1"/>
    </xf>
    <xf numFmtId="4" fontId="7" fillId="0" borderId="14" xfId="0" applyNumberFormat="1" applyFont="1" applyFill="1" applyBorder="1" applyAlignment="1">
      <alignment horizontal="right" vertical="top" shrinkToFit="1"/>
    </xf>
    <xf numFmtId="0" fontId="5" fillId="0" borderId="19" xfId="0" applyFont="1" applyFill="1" applyBorder="1" applyAlignment="1">
      <alignment wrapText="1"/>
    </xf>
    <xf numFmtId="0" fontId="3" fillId="0" borderId="19" xfId="0" applyFont="1" applyBorder="1" applyAlignment="1">
      <alignment/>
    </xf>
    <xf numFmtId="0" fontId="5" fillId="35" borderId="0" xfId="0" applyFont="1" applyFill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8"/>
  <sheetViews>
    <sheetView showGridLines="0" tabSelected="1" zoomScaleSheetLayoutView="75" zoomScalePageLayoutView="75" workbookViewId="0" topLeftCell="A1">
      <selection activeCell="O16" sqref="O16"/>
    </sheetView>
  </sheetViews>
  <sheetFormatPr defaultColWidth="9.00390625" defaultRowHeight="12.75" outlineLevelRow="6"/>
  <cols>
    <col min="1" max="1" width="6.625" style="121" customWidth="1"/>
    <col min="2" max="2" width="12.625" style="121" customWidth="1"/>
    <col min="3" max="3" width="5.75390625" style="121" customWidth="1"/>
    <col min="4" max="4" width="4.75390625" style="121" customWidth="1"/>
    <col min="5" max="5" width="62.875" style="121" customWidth="1"/>
    <col min="6" max="6" width="0" style="121" hidden="1" customWidth="1"/>
    <col min="7" max="7" width="17.625" style="40" customWidth="1"/>
    <col min="8" max="13" width="0" style="121" hidden="1" customWidth="1"/>
    <col min="14" max="14" width="1.00390625" style="121" hidden="1" customWidth="1"/>
    <col min="15" max="15" width="17.375" style="121" customWidth="1"/>
    <col min="16" max="16" width="16.125" style="40" customWidth="1"/>
    <col min="17" max="17" width="9.125" style="121" customWidth="1"/>
    <col min="18" max="18" width="12.75390625" style="121" bestFit="1" customWidth="1"/>
    <col min="19" max="20" width="11.625" style="121" bestFit="1" customWidth="1"/>
    <col min="21" max="16384" width="9.125" style="121" customWidth="1"/>
  </cols>
  <sheetData>
    <row r="1" spans="1:16" ht="23.25" customHeight="1">
      <c r="A1" s="40"/>
      <c r="B1" s="40"/>
      <c r="C1" s="40"/>
      <c r="D1" s="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5" t="s">
        <v>381</v>
      </c>
      <c r="P1" s="145"/>
    </row>
    <row r="2" spans="1:16" ht="12" customHeight="1">
      <c r="A2" s="41"/>
      <c r="B2" s="41"/>
      <c r="C2" s="41"/>
      <c r="D2" s="41"/>
      <c r="E2" s="1" t="s">
        <v>328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4" customHeight="1">
      <c r="A3" s="41"/>
      <c r="B3" s="41"/>
      <c r="C3" s="41"/>
      <c r="D3" s="41"/>
      <c r="E3" s="1"/>
      <c r="F3" s="1"/>
      <c r="G3" s="1"/>
      <c r="H3" s="1"/>
      <c r="I3" s="1"/>
      <c r="J3" s="1"/>
      <c r="K3" s="1"/>
      <c r="L3" s="1"/>
      <c r="M3" s="1"/>
      <c r="N3" s="1"/>
      <c r="O3" s="155" t="s">
        <v>378</v>
      </c>
      <c r="P3" s="155"/>
    </row>
    <row r="4" spans="1:16" ht="29.25" customHeight="1">
      <c r="A4" s="41"/>
      <c r="B4" s="41"/>
      <c r="C4" s="41"/>
      <c r="D4" s="41"/>
      <c r="E4" s="153"/>
      <c r="F4" s="153"/>
      <c r="G4" s="153"/>
      <c r="H4" s="84"/>
      <c r="I4" s="84"/>
      <c r="J4" s="84"/>
      <c r="K4" s="41"/>
      <c r="L4" s="41"/>
      <c r="M4" s="41"/>
      <c r="N4" s="41"/>
      <c r="O4" s="156" t="s">
        <v>379</v>
      </c>
      <c r="P4" s="156"/>
    </row>
    <row r="5" spans="1:16" ht="14.25" customHeight="1">
      <c r="A5" s="41"/>
      <c r="B5" s="41"/>
      <c r="C5" s="41"/>
      <c r="D5" s="41"/>
      <c r="E5" s="152"/>
      <c r="F5" s="152"/>
      <c r="G5" s="152"/>
      <c r="H5" s="84"/>
      <c r="I5" s="84"/>
      <c r="J5" s="84"/>
      <c r="K5" s="41"/>
      <c r="L5" s="41"/>
      <c r="M5" s="41"/>
      <c r="N5" s="41"/>
      <c r="O5" s="155" t="s">
        <v>380</v>
      </c>
      <c r="P5" s="155"/>
    </row>
    <row r="6" spans="1:16" ht="19.5" customHeight="1">
      <c r="A6" s="42"/>
      <c r="B6" s="42"/>
      <c r="C6" s="42"/>
      <c r="D6" s="42"/>
      <c r="E6" s="1" t="s">
        <v>327</v>
      </c>
      <c r="F6" s="139"/>
      <c r="G6" s="139"/>
      <c r="H6" s="139"/>
      <c r="I6" s="139"/>
      <c r="J6" s="139"/>
      <c r="K6" s="139"/>
      <c r="L6" s="139"/>
      <c r="M6" s="139"/>
      <c r="N6" s="139"/>
      <c r="O6" s="156" t="s">
        <v>383</v>
      </c>
      <c r="P6" s="156"/>
    </row>
    <row r="7" spans="1:16" ht="91.5" customHeight="1" hidden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4.2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20.2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2.25" customHeight="1" hidden="1">
      <c r="A10" s="151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s="122" customFormat="1" ht="19.5" customHeight="1">
      <c r="A11" s="157" t="s">
        <v>382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16" s="122" customFormat="1" ht="21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 s="122" customFormat="1" ht="21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6" ht="22.5" customHeight="1">
      <c r="A14" s="65"/>
      <c r="B14" s="65"/>
      <c r="C14" s="65"/>
      <c r="D14" s="65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</row>
    <row r="15" spans="1:16" ht="81.75" customHeight="1">
      <c r="A15" s="149" t="s">
        <v>176</v>
      </c>
      <c r="B15" s="149"/>
      <c r="C15" s="149"/>
      <c r="D15" s="149"/>
      <c r="E15" s="66" t="s">
        <v>50</v>
      </c>
      <c r="F15" s="66" t="s">
        <v>177</v>
      </c>
      <c r="G15" s="67" t="s">
        <v>330</v>
      </c>
      <c r="H15" s="66" t="s">
        <v>177</v>
      </c>
      <c r="I15" s="66" t="s">
        <v>177</v>
      </c>
      <c r="J15" s="66" t="s">
        <v>177</v>
      </c>
      <c r="K15" s="66" t="s">
        <v>177</v>
      </c>
      <c r="L15" s="66" t="s">
        <v>177</v>
      </c>
      <c r="M15" s="66" t="s">
        <v>177</v>
      </c>
      <c r="N15" s="66" t="s">
        <v>178</v>
      </c>
      <c r="O15" s="132" t="s">
        <v>370</v>
      </c>
      <c r="P15" s="67" t="s">
        <v>329</v>
      </c>
    </row>
    <row r="16" spans="1:16" ht="23.25" customHeight="1">
      <c r="A16" s="6" t="s">
        <v>179</v>
      </c>
      <c r="B16" s="7" t="s">
        <v>180</v>
      </c>
      <c r="C16" s="7" t="s">
        <v>181</v>
      </c>
      <c r="D16" s="8" t="s">
        <v>179</v>
      </c>
      <c r="E16" s="9" t="s">
        <v>264</v>
      </c>
      <c r="F16" s="10"/>
      <c r="G16" s="2">
        <f>G17+G40+G65+G70+G75+G86+G112+G115+G129+G139+G33+G216</f>
        <v>267918.678</v>
      </c>
      <c r="H16" s="51" t="e">
        <f aca="true" t="shared" si="0" ref="H16:N16">H17+H40+H65+H70+H75+H86+H112+H115+H129+H139+H33</f>
        <v>#REF!</v>
      </c>
      <c r="I16" s="51" t="e">
        <f t="shared" si="0"/>
        <v>#REF!</v>
      </c>
      <c r="J16" s="51" t="e">
        <f t="shared" si="0"/>
        <v>#REF!</v>
      </c>
      <c r="K16" s="51" t="e">
        <f t="shared" si="0"/>
        <v>#REF!</v>
      </c>
      <c r="L16" s="51" t="e">
        <f t="shared" si="0"/>
        <v>#REF!</v>
      </c>
      <c r="M16" s="51" t="e">
        <f t="shared" si="0"/>
        <v>#REF!</v>
      </c>
      <c r="N16" s="51" t="e">
        <f t="shared" si="0"/>
        <v>#REF!</v>
      </c>
      <c r="O16" s="137">
        <f>O17+O40+O65+O70+O75+O86+O112+O115+O129+O139+O33+O216</f>
        <v>261110.16000000003</v>
      </c>
      <c r="P16" s="89">
        <f>O16/G16*100</f>
        <v>97.45873708737844</v>
      </c>
    </row>
    <row r="17" spans="1:16" ht="21.75" customHeight="1" outlineLevel="1">
      <c r="A17" s="6" t="s">
        <v>179</v>
      </c>
      <c r="B17" s="7" t="s">
        <v>182</v>
      </c>
      <c r="C17" s="7" t="s">
        <v>181</v>
      </c>
      <c r="D17" s="8" t="s">
        <v>179</v>
      </c>
      <c r="E17" s="9" t="s">
        <v>243</v>
      </c>
      <c r="F17" s="10"/>
      <c r="G17" s="2">
        <f>G18</f>
        <v>112433.3</v>
      </c>
      <c r="H17" s="51">
        <f aca="true" t="shared" si="1" ref="H17:O18">H18</f>
        <v>97000.3</v>
      </c>
      <c r="I17" s="51">
        <f t="shared" si="1"/>
        <v>97000.3</v>
      </c>
      <c r="J17" s="51">
        <f t="shared" si="1"/>
        <v>97000.3</v>
      </c>
      <c r="K17" s="51">
        <f t="shared" si="1"/>
        <v>97000.3</v>
      </c>
      <c r="L17" s="51">
        <f t="shared" si="1"/>
        <v>97000.3</v>
      </c>
      <c r="M17" s="51">
        <f t="shared" si="1"/>
        <v>97000.3</v>
      </c>
      <c r="N17" s="51">
        <f t="shared" si="1"/>
        <v>97000.3</v>
      </c>
      <c r="O17" s="2">
        <f t="shared" si="1"/>
        <v>114411.902</v>
      </c>
      <c r="P17" s="89">
        <f aca="true" t="shared" si="2" ref="P17:P80">O17/G17*100</f>
        <v>101.75980069961479</v>
      </c>
    </row>
    <row r="18" spans="1:20" ht="18.75" outlineLevel="1">
      <c r="A18" s="11" t="s">
        <v>179</v>
      </c>
      <c r="B18" s="12" t="s">
        <v>257</v>
      </c>
      <c r="C18" s="12" t="s">
        <v>181</v>
      </c>
      <c r="D18" s="13" t="s">
        <v>185</v>
      </c>
      <c r="E18" s="5" t="s">
        <v>258</v>
      </c>
      <c r="F18" s="14"/>
      <c r="G18" s="3">
        <f>G19</f>
        <v>112433.3</v>
      </c>
      <c r="H18" s="4">
        <f t="shared" si="1"/>
        <v>97000.3</v>
      </c>
      <c r="I18" s="4">
        <f t="shared" si="1"/>
        <v>97000.3</v>
      </c>
      <c r="J18" s="4">
        <f t="shared" si="1"/>
        <v>97000.3</v>
      </c>
      <c r="K18" s="4">
        <f t="shared" si="1"/>
        <v>97000.3</v>
      </c>
      <c r="L18" s="4">
        <f t="shared" si="1"/>
        <v>97000.3</v>
      </c>
      <c r="M18" s="4">
        <f t="shared" si="1"/>
        <v>97000.3</v>
      </c>
      <c r="N18" s="4">
        <f t="shared" si="1"/>
        <v>97000.3</v>
      </c>
      <c r="O18" s="3">
        <f t="shared" si="1"/>
        <v>114411.902</v>
      </c>
      <c r="P18" s="90">
        <f t="shared" si="2"/>
        <v>101.75980069961479</v>
      </c>
      <c r="T18" s="123"/>
    </row>
    <row r="19" spans="1:20" ht="20.25" customHeight="1" outlineLevel="1">
      <c r="A19" s="11" t="s">
        <v>184</v>
      </c>
      <c r="B19" s="12" t="s">
        <v>257</v>
      </c>
      <c r="C19" s="12" t="s">
        <v>181</v>
      </c>
      <c r="D19" s="13" t="s">
        <v>185</v>
      </c>
      <c r="E19" s="5" t="s">
        <v>258</v>
      </c>
      <c r="F19" s="14"/>
      <c r="G19" s="3">
        <v>112433.3</v>
      </c>
      <c r="H19" s="4">
        <v>97000.3</v>
      </c>
      <c r="I19" s="4">
        <v>97000.3</v>
      </c>
      <c r="J19" s="4">
        <v>97000.3</v>
      </c>
      <c r="K19" s="4">
        <v>97000.3</v>
      </c>
      <c r="L19" s="4">
        <v>97000.3</v>
      </c>
      <c r="M19" s="4">
        <v>97000.3</v>
      </c>
      <c r="N19" s="4">
        <v>97000.3</v>
      </c>
      <c r="O19" s="3">
        <v>114411.902</v>
      </c>
      <c r="P19" s="90">
        <f t="shared" si="2"/>
        <v>101.75980069961479</v>
      </c>
      <c r="T19" s="123"/>
    </row>
    <row r="20" spans="1:16" ht="0.75" customHeight="1" hidden="1" outlineLevel="5">
      <c r="A20" s="6" t="s">
        <v>179</v>
      </c>
      <c r="B20" s="7" t="s">
        <v>183</v>
      </c>
      <c r="C20" s="7" t="s">
        <v>181</v>
      </c>
      <c r="D20" s="8" t="s">
        <v>185</v>
      </c>
      <c r="E20" s="9" t="s">
        <v>244</v>
      </c>
      <c r="F20" s="10"/>
      <c r="G20" s="2">
        <f>G21</f>
        <v>830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9">
        <v>0</v>
      </c>
      <c r="O20" s="79"/>
      <c r="P20" s="90">
        <f t="shared" si="2"/>
        <v>0</v>
      </c>
    </row>
    <row r="21" spans="1:16" ht="56.25" hidden="1" outlineLevel="6">
      <c r="A21" s="11" t="s">
        <v>184</v>
      </c>
      <c r="B21" s="12" t="s">
        <v>183</v>
      </c>
      <c r="C21" s="12" t="s">
        <v>181</v>
      </c>
      <c r="D21" s="13" t="s">
        <v>185</v>
      </c>
      <c r="E21" s="5" t="s">
        <v>244</v>
      </c>
      <c r="F21" s="15"/>
      <c r="G21" s="3">
        <v>830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9">
        <v>0</v>
      </c>
      <c r="O21" s="79"/>
      <c r="P21" s="90">
        <f t="shared" si="2"/>
        <v>0</v>
      </c>
    </row>
    <row r="22" spans="1:16" ht="33.75" customHeight="1" hidden="1" outlineLevel="6">
      <c r="A22" s="6" t="s">
        <v>179</v>
      </c>
      <c r="B22" s="7" t="s">
        <v>265</v>
      </c>
      <c r="C22" s="7" t="s">
        <v>181</v>
      </c>
      <c r="D22" s="8" t="s">
        <v>185</v>
      </c>
      <c r="E22" s="9" t="s">
        <v>266</v>
      </c>
      <c r="F22" s="10"/>
      <c r="G22" s="2">
        <f>G23+G25</f>
        <v>120813.5</v>
      </c>
      <c r="H22" s="98"/>
      <c r="I22" s="98"/>
      <c r="J22" s="98"/>
      <c r="K22" s="98"/>
      <c r="L22" s="98"/>
      <c r="M22" s="98"/>
      <c r="N22" s="99"/>
      <c r="O22" s="79"/>
      <c r="P22" s="90">
        <f t="shared" si="2"/>
        <v>0</v>
      </c>
    </row>
    <row r="23" spans="1:16" ht="82.5" customHeight="1" hidden="1" outlineLevel="5">
      <c r="A23" s="6" t="s">
        <v>179</v>
      </c>
      <c r="B23" s="7" t="s">
        <v>186</v>
      </c>
      <c r="C23" s="7" t="s">
        <v>181</v>
      </c>
      <c r="D23" s="8" t="s">
        <v>185</v>
      </c>
      <c r="E23" s="9" t="s">
        <v>242</v>
      </c>
      <c r="F23" s="10"/>
      <c r="G23" s="2">
        <f>G24</f>
        <v>120478.5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9">
        <v>0</v>
      </c>
      <c r="O23" s="79"/>
      <c r="P23" s="90">
        <f t="shared" si="2"/>
        <v>0</v>
      </c>
    </row>
    <row r="24" spans="1:16" ht="150" hidden="1" outlineLevel="6">
      <c r="A24" s="11" t="s">
        <v>184</v>
      </c>
      <c r="B24" s="12" t="s">
        <v>186</v>
      </c>
      <c r="C24" s="12" t="s">
        <v>181</v>
      </c>
      <c r="D24" s="13" t="s">
        <v>185</v>
      </c>
      <c r="E24" s="5" t="s">
        <v>242</v>
      </c>
      <c r="F24" s="15"/>
      <c r="G24" s="3">
        <v>120478.5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9">
        <v>0</v>
      </c>
      <c r="O24" s="79"/>
      <c r="P24" s="90">
        <f t="shared" si="2"/>
        <v>0</v>
      </c>
    </row>
    <row r="25" spans="1:16" ht="168.75" hidden="1" outlineLevel="5" collapsed="1">
      <c r="A25" s="6" t="s">
        <v>179</v>
      </c>
      <c r="B25" s="7" t="s">
        <v>187</v>
      </c>
      <c r="C25" s="7" t="s">
        <v>181</v>
      </c>
      <c r="D25" s="8" t="s">
        <v>185</v>
      </c>
      <c r="E25" s="9" t="s">
        <v>245</v>
      </c>
      <c r="F25" s="10"/>
      <c r="G25" s="2">
        <f>G26</f>
        <v>335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9">
        <v>0</v>
      </c>
      <c r="O25" s="79"/>
      <c r="P25" s="90">
        <f t="shared" si="2"/>
        <v>0</v>
      </c>
    </row>
    <row r="26" spans="1:16" ht="150" hidden="1" outlineLevel="6">
      <c r="A26" s="11" t="s">
        <v>184</v>
      </c>
      <c r="B26" s="12" t="s">
        <v>187</v>
      </c>
      <c r="C26" s="12" t="s">
        <v>181</v>
      </c>
      <c r="D26" s="13" t="s">
        <v>185</v>
      </c>
      <c r="E26" s="5" t="s">
        <v>245</v>
      </c>
      <c r="F26" s="15"/>
      <c r="G26" s="3">
        <v>335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9">
        <v>0</v>
      </c>
      <c r="O26" s="79"/>
      <c r="P26" s="90">
        <f t="shared" si="2"/>
        <v>0</v>
      </c>
    </row>
    <row r="27" spans="1:16" ht="33.75" customHeight="1" hidden="1" outlineLevel="6">
      <c r="A27" s="6" t="s">
        <v>179</v>
      </c>
      <c r="B27" s="7">
        <v>1010203001</v>
      </c>
      <c r="C27" s="7" t="s">
        <v>181</v>
      </c>
      <c r="D27" s="8" t="s">
        <v>185</v>
      </c>
      <c r="E27" s="9" t="s">
        <v>306</v>
      </c>
      <c r="F27" s="10"/>
      <c r="G27" s="2">
        <f>G28</f>
        <v>17</v>
      </c>
      <c r="H27" s="98"/>
      <c r="I27" s="98"/>
      <c r="J27" s="98"/>
      <c r="K27" s="98"/>
      <c r="L27" s="98"/>
      <c r="M27" s="98"/>
      <c r="N27" s="99"/>
      <c r="O27" s="79"/>
      <c r="P27" s="90">
        <f t="shared" si="2"/>
        <v>0</v>
      </c>
    </row>
    <row r="28" spans="1:16" ht="33.75" customHeight="1" hidden="1" outlineLevel="6">
      <c r="A28" s="11" t="s">
        <v>184</v>
      </c>
      <c r="B28" s="12">
        <v>1010203001</v>
      </c>
      <c r="C28" s="12" t="s">
        <v>181</v>
      </c>
      <c r="D28" s="13" t="s">
        <v>185</v>
      </c>
      <c r="E28" s="5" t="s">
        <v>306</v>
      </c>
      <c r="F28" s="15"/>
      <c r="G28" s="3">
        <v>17</v>
      </c>
      <c r="H28" s="98"/>
      <c r="I28" s="98"/>
      <c r="J28" s="98"/>
      <c r="K28" s="98"/>
      <c r="L28" s="98"/>
      <c r="M28" s="98"/>
      <c r="N28" s="99"/>
      <c r="O28" s="79"/>
      <c r="P28" s="90">
        <f t="shared" si="2"/>
        <v>0</v>
      </c>
    </row>
    <row r="29" spans="1:16" ht="80.25" customHeight="1" hidden="1" outlineLevel="5">
      <c r="A29" s="6" t="s">
        <v>179</v>
      </c>
      <c r="B29" s="7" t="s">
        <v>188</v>
      </c>
      <c r="C29" s="7" t="s">
        <v>181</v>
      </c>
      <c r="D29" s="8" t="s">
        <v>185</v>
      </c>
      <c r="E29" s="9" t="s">
        <v>308</v>
      </c>
      <c r="F29" s="10"/>
      <c r="G29" s="2">
        <f>G30</f>
        <v>3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9">
        <v>0</v>
      </c>
      <c r="O29" s="79"/>
      <c r="P29" s="90">
        <f t="shared" si="2"/>
        <v>0</v>
      </c>
    </row>
    <row r="30" spans="1:16" ht="150" hidden="1" outlineLevel="6">
      <c r="A30" s="11" t="s">
        <v>184</v>
      </c>
      <c r="B30" s="12" t="s">
        <v>188</v>
      </c>
      <c r="C30" s="12" t="s">
        <v>181</v>
      </c>
      <c r="D30" s="13" t="s">
        <v>185</v>
      </c>
      <c r="E30" s="5" t="s">
        <v>246</v>
      </c>
      <c r="F30" s="15"/>
      <c r="G30" s="3">
        <v>3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9">
        <v>0</v>
      </c>
      <c r="O30" s="79"/>
      <c r="P30" s="90">
        <f t="shared" si="2"/>
        <v>0</v>
      </c>
    </row>
    <row r="31" spans="1:16" ht="51" customHeight="1" hidden="1" outlineLevel="6">
      <c r="A31" s="6">
        <v>0</v>
      </c>
      <c r="B31" s="7">
        <v>1010207001</v>
      </c>
      <c r="C31" s="7" t="s">
        <v>181</v>
      </c>
      <c r="D31" s="8" t="s">
        <v>185</v>
      </c>
      <c r="E31" s="9" t="s">
        <v>309</v>
      </c>
      <c r="F31" s="10"/>
      <c r="G31" s="2">
        <f>G32</f>
        <v>9</v>
      </c>
      <c r="H31" s="98"/>
      <c r="I31" s="98"/>
      <c r="J31" s="98"/>
      <c r="K31" s="98"/>
      <c r="L31" s="98"/>
      <c r="M31" s="98"/>
      <c r="N31" s="99"/>
      <c r="O31" s="79"/>
      <c r="P31" s="90">
        <f t="shared" si="2"/>
        <v>0</v>
      </c>
    </row>
    <row r="32" spans="1:16" ht="49.5" customHeight="1" hidden="1" outlineLevel="6">
      <c r="A32" s="11" t="s">
        <v>184</v>
      </c>
      <c r="B32" s="12">
        <v>1010207001</v>
      </c>
      <c r="C32" s="12" t="s">
        <v>181</v>
      </c>
      <c r="D32" s="13" t="s">
        <v>185</v>
      </c>
      <c r="E32" s="5" t="s">
        <v>309</v>
      </c>
      <c r="F32" s="15"/>
      <c r="G32" s="3">
        <v>9</v>
      </c>
      <c r="H32" s="98"/>
      <c r="I32" s="98"/>
      <c r="J32" s="98"/>
      <c r="K32" s="98"/>
      <c r="L32" s="98"/>
      <c r="M32" s="98"/>
      <c r="N32" s="99"/>
      <c r="O32" s="79"/>
      <c r="P32" s="90">
        <f t="shared" si="2"/>
        <v>0</v>
      </c>
    </row>
    <row r="33" spans="1:16" ht="54.75" customHeight="1" outlineLevel="6">
      <c r="A33" s="6" t="s">
        <v>179</v>
      </c>
      <c r="B33" s="7">
        <v>1030000000</v>
      </c>
      <c r="C33" s="7" t="s">
        <v>181</v>
      </c>
      <c r="D33" s="8" t="s">
        <v>179</v>
      </c>
      <c r="E33" s="9" t="s">
        <v>49</v>
      </c>
      <c r="F33" s="10"/>
      <c r="G33" s="2">
        <f>G34</f>
        <v>3935</v>
      </c>
      <c r="H33" s="51">
        <f aca="true" t="shared" si="3" ref="H33:O33">H34</f>
        <v>0</v>
      </c>
      <c r="I33" s="51">
        <f t="shared" si="3"/>
        <v>0</v>
      </c>
      <c r="J33" s="51">
        <f t="shared" si="3"/>
        <v>0</v>
      </c>
      <c r="K33" s="51">
        <f t="shared" si="3"/>
        <v>0</v>
      </c>
      <c r="L33" s="51">
        <f t="shared" si="3"/>
        <v>0</v>
      </c>
      <c r="M33" s="51">
        <f t="shared" si="3"/>
        <v>0</v>
      </c>
      <c r="N33" s="51">
        <f t="shared" si="3"/>
        <v>0</v>
      </c>
      <c r="O33" s="2">
        <f t="shared" si="3"/>
        <v>3513.564</v>
      </c>
      <c r="P33" s="89">
        <f t="shared" si="2"/>
        <v>89.29006353240152</v>
      </c>
    </row>
    <row r="34" spans="1:19" ht="42" customHeight="1" outlineLevel="6">
      <c r="A34" s="11" t="s">
        <v>179</v>
      </c>
      <c r="B34" s="12">
        <v>1030200001</v>
      </c>
      <c r="C34" s="12" t="s">
        <v>181</v>
      </c>
      <c r="D34" s="13" t="s">
        <v>185</v>
      </c>
      <c r="E34" s="5" t="s">
        <v>46</v>
      </c>
      <c r="F34" s="14"/>
      <c r="G34" s="3">
        <f>G39</f>
        <v>3935</v>
      </c>
      <c r="H34" s="4">
        <f aca="true" t="shared" si="4" ref="H34:O34">H39</f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3">
        <f t="shared" si="4"/>
        <v>3513.564</v>
      </c>
      <c r="P34" s="90">
        <f t="shared" si="2"/>
        <v>89.29006353240152</v>
      </c>
      <c r="S34" s="124"/>
    </row>
    <row r="35" spans="1:16" ht="3" customHeight="1" hidden="1" outlineLevel="6">
      <c r="A35" s="11" t="s">
        <v>179</v>
      </c>
      <c r="B35" s="12">
        <v>1030223001</v>
      </c>
      <c r="C35" s="12" t="s">
        <v>181</v>
      </c>
      <c r="D35" s="13" t="s">
        <v>185</v>
      </c>
      <c r="E35" s="5" t="s">
        <v>38</v>
      </c>
      <c r="F35" s="14"/>
      <c r="G35" s="3">
        <v>1407.4</v>
      </c>
      <c r="H35" s="98"/>
      <c r="I35" s="98"/>
      <c r="J35" s="98"/>
      <c r="K35" s="98"/>
      <c r="L35" s="98"/>
      <c r="M35" s="98"/>
      <c r="N35" s="99"/>
      <c r="O35" s="88"/>
      <c r="P35" s="90">
        <f t="shared" si="2"/>
        <v>0</v>
      </c>
    </row>
    <row r="36" spans="1:16" ht="54.75" customHeight="1" hidden="1" outlineLevel="6">
      <c r="A36" s="11" t="s">
        <v>179</v>
      </c>
      <c r="B36" s="12">
        <v>1030224001</v>
      </c>
      <c r="C36" s="12" t="s">
        <v>181</v>
      </c>
      <c r="D36" s="13" t="s">
        <v>185</v>
      </c>
      <c r="E36" s="5" t="s">
        <v>39</v>
      </c>
      <c r="F36" s="14"/>
      <c r="G36" s="3">
        <v>23.2</v>
      </c>
      <c r="H36" s="98"/>
      <c r="I36" s="98"/>
      <c r="J36" s="98"/>
      <c r="K36" s="98"/>
      <c r="L36" s="98"/>
      <c r="M36" s="98"/>
      <c r="N36" s="99"/>
      <c r="O36" s="88"/>
      <c r="P36" s="90">
        <f t="shared" si="2"/>
        <v>0</v>
      </c>
    </row>
    <row r="37" spans="1:16" ht="54" customHeight="1" hidden="1" outlineLevel="6">
      <c r="A37" s="11" t="s">
        <v>179</v>
      </c>
      <c r="B37" s="12">
        <v>1030225001</v>
      </c>
      <c r="C37" s="12" t="s">
        <v>181</v>
      </c>
      <c r="D37" s="13" t="s">
        <v>185</v>
      </c>
      <c r="E37" s="5" t="s">
        <v>40</v>
      </c>
      <c r="F37" s="14"/>
      <c r="G37" s="3">
        <v>1795.8</v>
      </c>
      <c r="H37" s="98"/>
      <c r="I37" s="98"/>
      <c r="J37" s="98"/>
      <c r="K37" s="98"/>
      <c r="L37" s="98"/>
      <c r="M37" s="98"/>
      <c r="N37" s="99"/>
      <c r="O37" s="88"/>
      <c r="P37" s="90">
        <f t="shared" si="2"/>
        <v>0</v>
      </c>
    </row>
    <row r="38" spans="1:16" ht="54" customHeight="1" hidden="1" outlineLevel="6">
      <c r="A38" s="11" t="s">
        <v>179</v>
      </c>
      <c r="B38" s="12">
        <v>1030226001</v>
      </c>
      <c r="C38" s="12" t="s">
        <v>181</v>
      </c>
      <c r="D38" s="13" t="s">
        <v>185</v>
      </c>
      <c r="E38" s="5" t="s">
        <v>41</v>
      </c>
      <c r="F38" s="14"/>
      <c r="G38" s="3">
        <v>92.9</v>
      </c>
      <c r="H38" s="98"/>
      <c r="I38" s="98"/>
      <c r="J38" s="98"/>
      <c r="K38" s="98"/>
      <c r="L38" s="98"/>
      <c r="M38" s="98"/>
      <c r="N38" s="99"/>
      <c r="O38" s="88"/>
      <c r="P38" s="90">
        <f t="shared" si="2"/>
        <v>0</v>
      </c>
    </row>
    <row r="39" spans="1:19" ht="42" customHeight="1" outlineLevel="6">
      <c r="A39" s="11">
        <v>100</v>
      </c>
      <c r="B39" s="12">
        <v>1030200001</v>
      </c>
      <c r="C39" s="12" t="s">
        <v>181</v>
      </c>
      <c r="D39" s="13" t="s">
        <v>185</v>
      </c>
      <c r="E39" s="5" t="s">
        <v>46</v>
      </c>
      <c r="F39" s="14"/>
      <c r="G39" s="3">
        <v>3935</v>
      </c>
      <c r="H39" s="98"/>
      <c r="I39" s="98"/>
      <c r="J39" s="98"/>
      <c r="K39" s="98"/>
      <c r="L39" s="98"/>
      <c r="M39" s="98"/>
      <c r="N39" s="99"/>
      <c r="O39" s="86">
        <v>3513.564</v>
      </c>
      <c r="P39" s="90">
        <f t="shared" si="2"/>
        <v>89.29006353240152</v>
      </c>
      <c r="S39" s="124"/>
    </row>
    <row r="40" spans="1:16" ht="22.5" customHeight="1" outlineLevel="1">
      <c r="A40" s="6" t="s">
        <v>179</v>
      </c>
      <c r="B40" s="7" t="s">
        <v>189</v>
      </c>
      <c r="C40" s="7" t="s">
        <v>181</v>
      </c>
      <c r="D40" s="8" t="s">
        <v>179</v>
      </c>
      <c r="E40" s="9" t="s">
        <v>247</v>
      </c>
      <c r="F40" s="10"/>
      <c r="G40" s="2">
        <f>G41+G55+G59+G63</f>
        <v>74805</v>
      </c>
      <c r="H40" s="51">
        <f aca="true" t="shared" si="5" ref="H40:O40">H41+H55+H59+H63</f>
        <v>0</v>
      </c>
      <c r="I40" s="51">
        <f t="shared" si="5"/>
        <v>0</v>
      </c>
      <c r="J40" s="51">
        <f t="shared" si="5"/>
        <v>0</v>
      </c>
      <c r="K40" s="51">
        <f t="shared" si="5"/>
        <v>0</v>
      </c>
      <c r="L40" s="51">
        <f t="shared" si="5"/>
        <v>0</v>
      </c>
      <c r="M40" s="51">
        <f t="shared" si="5"/>
        <v>0</v>
      </c>
      <c r="N40" s="51">
        <f t="shared" si="5"/>
        <v>0</v>
      </c>
      <c r="O40" s="2">
        <f t="shared" si="5"/>
        <v>75874.87499999999</v>
      </c>
      <c r="P40" s="89">
        <f t="shared" si="2"/>
        <v>101.4302185682775</v>
      </c>
    </row>
    <row r="41" spans="1:16" ht="39" customHeight="1" outlineLevel="2">
      <c r="A41" s="11" t="s">
        <v>179</v>
      </c>
      <c r="B41" s="12" t="s">
        <v>190</v>
      </c>
      <c r="C41" s="12" t="s">
        <v>181</v>
      </c>
      <c r="D41" s="13" t="s">
        <v>185</v>
      </c>
      <c r="E41" s="5" t="s">
        <v>248</v>
      </c>
      <c r="F41" s="15"/>
      <c r="G41" s="3">
        <f>G42</f>
        <v>61360</v>
      </c>
      <c r="H41" s="4">
        <f aca="true" t="shared" si="6" ref="H41:O41">H42</f>
        <v>0</v>
      </c>
      <c r="I41" s="4">
        <f t="shared" si="6"/>
        <v>0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4">
        <f t="shared" si="6"/>
        <v>0</v>
      </c>
      <c r="N41" s="4">
        <f t="shared" si="6"/>
        <v>0</v>
      </c>
      <c r="O41" s="3">
        <f t="shared" si="6"/>
        <v>62304.962</v>
      </c>
      <c r="P41" s="90">
        <f t="shared" si="2"/>
        <v>101.54002933507171</v>
      </c>
    </row>
    <row r="42" spans="1:16" ht="39.75" customHeight="1" outlineLevel="2">
      <c r="A42" s="11">
        <v>182</v>
      </c>
      <c r="B42" s="12" t="s">
        <v>190</v>
      </c>
      <c r="C42" s="12" t="s">
        <v>181</v>
      </c>
      <c r="D42" s="13" t="s">
        <v>185</v>
      </c>
      <c r="E42" s="5" t="s">
        <v>248</v>
      </c>
      <c r="F42" s="15"/>
      <c r="G42" s="3">
        <v>61360</v>
      </c>
      <c r="H42" s="98"/>
      <c r="I42" s="98"/>
      <c r="J42" s="98"/>
      <c r="K42" s="98"/>
      <c r="L42" s="98"/>
      <c r="M42" s="98"/>
      <c r="N42" s="99"/>
      <c r="O42" s="86">
        <v>62304.962</v>
      </c>
      <c r="P42" s="90">
        <f t="shared" si="2"/>
        <v>101.54002933507171</v>
      </c>
    </row>
    <row r="43" spans="1:16" ht="56.25" hidden="1" outlineLevel="5">
      <c r="A43" s="11" t="s">
        <v>179</v>
      </c>
      <c r="B43" s="12" t="s">
        <v>191</v>
      </c>
      <c r="C43" s="12" t="s">
        <v>181</v>
      </c>
      <c r="D43" s="13" t="s">
        <v>185</v>
      </c>
      <c r="E43" s="5" t="s">
        <v>249</v>
      </c>
      <c r="F43" s="15"/>
      <c r="G43" s="3"/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9">
        <v>0</v>
      </c>
      <c r="O43" s="79"/>
      <c r="P43" s="90" t="e">
        <f t="shared" si="2"/>
        <v>#DIV/0!</v>
      </c>
    </row>
    <row r="44" spans="1:16" ht="56.25" hidden="1" outlineLevel="6">
      <c r="A44" s="11" t="s">
        <v>184</v>
      </c>
      <c r="B44" s="12" t="s">
        <v>191</v>
      </c>
      <c r="C44" s="12" t="s">
        <v>181</v>
      </c>
      <c r="D44" s="13" t="s">
        <v>185</v>
      </c>
      <c r="E44" s="5" t="s">
        <v>249</v>
      </c>
      <c r="F44" s="15"/>
      <c r="G44" s="3"/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9">
        <v>0</v>
      </c>
      <c r="O44" s="79"/>
      <c r="P44" s="90" t="e">
        <f t="shared" si="2"/>
        <v>#DIV/0!</v>
      </c>
    </row>
    <row r="45" spans="1:16" ht="56.25" hidden="1" outlineLevel="6">
      <c r="A45" s="11" t="s">
        <v>179</v>
      </c>
      <c r="B45" s="12" t="s">
        <v>282</v>
      </c>
      <c r="C45" s="12" t="s">
        <v>181</v>
      </c>
      <c r="D45" s="13" t="s">
        <v>185</v>
      </c>
      <c r="E45" s="5" t="s">
        <v>249</v>
      </c>
      <c r="F45" s="15"/>
      <c r="G45" s="3"/>
      <c r="H45" s="98"/>
      <c r="I45" s="98"/>
      <c r="J45" s="98"/>
      <c r="K45" s="98"/>
      <c r="L45" s="98"/>
      <c r="M45" s="98"/>
      <c r="N45" s="99"/>
      <c r="O45" s="79"/>
      <c r="P45" s="90" t="e">
        <f t="shared" si="2"/>
        <v>#DIV/0!</v>
      </c>
    </row>
    <row r="46" spans="1:16" ht="56.25" hidden="1" outlineLevel="6">
      <c r="A46" s="11" t="s">
        <v>184</v>
      </c>
      <c r="B46" s="12" t="s">
        <v>282</v>
      </c>
      <c r="C46" s="12" t="s">
        <v>181</v>
      </c>
      <c r="D46" s="13" t="s">
        <v>185</v>
      </c>
      <c r="E46" s="5" t="s">
        <v>249</v>
      </c>
      <c r="F46" s="15"/>
      <c r="G46" s="3"/>
      <c r="H46" s="98"/>
      <c r="I46" s="98"/>
      <c r="J46" s="98"/>
      <c r="K46" s="98"/>
      <c r="L46" s="98"/>
      <c r="M46" s="98"/>
      <c r="N46" s="99"/>
      <c r="O46" s="79"/>
      <c r="P46" s="90" t="e">
        <f t="shared" si="2"/>
        <v>#DIV/0!</v>
      </c>
    </row>
    <row r="47" spans="1:16" ht="56.25" hidden="1" outlineLevel="5">
      <c r="A47" s="11" t="s">
        <v>179</v>
      </c>
      <c r="B47" s="12" t="s">
        <v>192</v>
      </c>
      <c r="C47" s="12" t="s">
        <v>181</v>
      </c>
      <c r="D47" s="13" t="s">
        <v>185</v>
      </c>
      <c r="E47" s="5" t="s">
        <v>250</v>
      </c>
      <c r="F47" s="15"/>
      <c r="G47" s="3"/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9">
        <v>0</v>
      </c>
      <c r="O47" s="79"/>
      <c r="P47" s="90" t="e">
        <f t="shared" si="2"/>
        <v>#DIV/0!</v>
      </c>
    </row>
    <row r="48" spans="1:16" ht="56.25" hidden="1" outlineLevel="6">
      <c r="A48" s="11" t="s">
        <v>184</v>
      </c>
      <c r="B48" s="12" t="s">
        <v>192</v>
      </c>
      <c r="C48" s="12" t="s">
        <v>181</v>
      </c>
      <c r="D48" s="13" t="s">
        <v>185</v>
      </c>
      <c r="E48" s="5" t="s">
        <v>250</v>
      </c>
      <c r="F48" s="15"/>
      <c r="G48" s="3"/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9">
        <v>0</v>
      </c>
      <c r="O48" s="79"/>
      <c r="P48" s="90" t="e">
        <f t="shared" si="2"/>
        <v>#DIV/0!</v>
      </c>
    </row>
    <row r="49" spans="1:16" ht="56.25" hidden="1" outlineLevel="6">
      <c r="A49" s="11" t="s">
        <v>179</v>
      </c>
      <c r="B49" s="12" t="s">
        <v>283</v>
      </c>
      <c r="C49" s="12" t="s">
        <v>181</v>
      </c>
      <c r="D49" s="13" t="s">
        <v>185</v>
      </c>
      <c r="E49" s="5" t="s">
        <v>250</v>
      </c>
      <c r="F49" s="15"/>
      <c r="G49" s="3"/>
      <c r="H49" s="98"/>
      <c r="I49" s="98"/>
      <c r="J49" s="98"/>
      <c r="K49" s="98"/>
      <c r="L49" s="98"/>
      <c r="M49" s="98"/>
      <c r="N49" s="99"/>
      <c r="O49" s="79"/>
      <c r="P49" s="90" t="e">
        <f t="shared" si="2"/>
        <v>#DIV/0!</v>
      </c>
    </row>
    <row r="50" spans="1:16" ht="56.25" hidden="1" outlineLevel="6">
      <c r="A50" s="11" t="s">
        <v>184</v>
      </c>
      <c r="B50" s="12" t="s">
        <v>283</v>
      </c>
      <c r="C50" s="12" t="s">
        <v>181</v>
      </c>
      <c r="D50" s="13" t="s">
        <v>185</v>
      </c>
      <c r="E50" s="5" t="s">
        <v>250</v>
      </c>
      <c r="F50" s="15"/>
      <c r="G50" s="3"/>
      <c r="H50" s="98"/>
      <c r="I50" s="98"/>
      <c r="J50" s="98"/>
      <c r="K50" s="98"/>
      <c r="L50" s="98"/>
      <c r="M50" s="98"/>
      <c r="N50" s="99"/>
      <c r="O50" s="79"/>
      <c r="P50" s="90" t="e">
        <f t="shared" si="2"/>
        <v>#DIV/0!</v>
      </c>
    </row>
    <row r="51" spans="1:16" s="40" customFormat="1" ht="56.25" hidden="1" outlineLevel="5">
      <c r="A51" s="11" t="s">
        <v>179</v>
      </c>
      <c r="B51" s="12" t="s">
        <v>193</v>
      </c>
      <c r="C51" s="12" t="s">
        <v>181</v>
      </c>
      <c r="D51" s="13" t="s">
        <v>185</v>
      </c>
      <c r="E51" s="5" t="s">
        <v>288</v>
      </c>
      <c r="F51" s="15"/>
      <c r="G51" s="3"/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9">
        <v>0</v>
      </c>
      <c r="O51" s="79"/>
      <c r="P51" s="90" t="e">
        <f t="shared" si="2"/>
        <v>#DIV/0!</v>
      </c>
    </row>
    <row r="52" spans="1:16" s="40" customFormat="1" ht="56.25" hidden="1" outlineLevel="6">
      <c r="A52" s="11" t="s">
        <v>184</v>
      </c>
      <c r="B52" s="12" t="s">
        <v>193</v>
      </c>
      <c r="C52" s="12" t="s">
        <v>181</v>
      </c>
      <c r="D52" s="13" t="s">
        <v>185</v>
      </c>
      <c r="E52" s="5" t="s">
        <v>288</v>
      </c>
      <c r="F52" s="15"/>
      <c r="G52" s="3"/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9">
        <v>0</v>
      </c>
      <c r="O52" s="79"/>
      <c r="P52" s="90" t="e">
        <f t="shared" si="2"/>
        <v>#DIV/0!</v>
      </c>
    </row>
    <row r="53" spans="1:16" s="40" customFormat="1" ht="56.25" hidden="1" outlineLevel="6">
      <c r="A53" s="11" t="s">
        <v>179</v>
      </c>
      <c r="B53" s="12" t="s">
        <v>284</v>
      </c>
      <c r="C53" s="12" t="s">
        <v>181</v>
      </c>
      <c r="D53" s="13" t="s">
        <v>185</v>
      </c>
      <c r="E53" s="5" t="s">
        <v>288</v>
      </c>
      <c r="F53" s="15"/>
      <c r="G53" s="3"/>
      <c r="H53" s="98"/>
      <c r="I53" s="98"/>
      <c r="J53" s="98"/>
      <c r="K53" s="98"/>
      <c r="L53" s="98"/>
      <c r="M53" s="98"/>
      <c r="N53" s="99"/>
      <c r="O53" s="79"/>
      <c r="P53" s="90" t="e">
        <f t="shared" si="2"/>
        <v>#DIV/0!</v>
      </c>
    </row>
    <row r="54" spans="1:16" ht="56.25" hidden="1" outlineLevel="6">
      <c r="A54" s="11" t="s">
        <v>184</v>
      </c>
      <c r="B54" s="12" t="s">
        <v>284</v>
      </c>
      <c r="C54" s="12" t="s">
        <v>181</v>
      </c>
      <c r="D54" s="13" t="s">
        <v>185</v>
      </c>
      <c r="E54" s="5" t="s">
        <v>288</v>
      </c>
      <c r="F54" s="15"/>
      <c r="G54" s="3"/>
      <c r="H54" s="98"/>
      <c r="I54" s="98"/>
      <c r="J54" s="98"/>
      <c r="K54" s="98"/>
      <c r="L54" s="98"/>
      <c r="M54" s="98"/>
      <c r="N54" s="99"/>
      <c r="O54" s="79"/>
      <c r="P54" s="90" t="e">
        <f t="shared" si="2"/>
        <v>#DIV/0!</v>
      </c>
    </row>
    <row r="55" spans="1:16" ht="37.5" outlineLevel="5" collapsed="1">
      <c r="A55" s="11" t="s">
        <v>179</v>
      </c>
      <c r="B55" s="12" t="s">
        <v>194</v>
      </c>
      <c r="C55" s="12" t="s">
        <v>181</v>
      </c>
      <c r="D55" s="13" t="s">
        <v>185</v>
      </c>
      <c r="E55" s="5" t="s">
        <v>251</v>
      </c>
      <c r="F55" s="15"/>
      <c r="G55" s="3">
        <f aca="true" t="shared" si="7" ref="G55:O55">G56</f>
        <v>12160</v>
      </c>
      <c r="H55" s="4">
        <f t="shared" si="7"/>
        <v>0</v>
      </c>
      <c r="I55" s="4">
        <f t="shared" si="7"/>
        <v>0</v>
      </c>
      <c r="J55" s="4">
        <f t="shared" si="7"/>
        <v>0</v>
      </c>
      <c r="K55" s="4">
        <f t="shared" si="7"/>
        <v>0</v>
      </c>
      <c r="L55" s="4">
        <f t="shared" si="7"/>
        <v>0</v>
      </c>
      <c r="M55" s="4">
        <f t="shared" si="7"/>
        <v>0</v>
      </c>
      <c r="N55" s="4">
        <f t="shared" si="7"/>
        <v>0</v>
      </c>
      <c r="O55" s="3">
        <f t="shared" si="7"/>
        <v>12191.457</v>
      </c>
      <c r="P55" s="90">
        <f t="shared" si="2"/>
        <v>100.25869243421053</v>
      </c>
    </row>
    <row r="56" spans="1:16" ht="39.75" customHeight="1" outlineLevel="6">
      <c r="A56" s="11" t="s">
        <v>184</v>
      </c>
      <c r="B56" s="12" t="s">
        <v>194</v>
      </c>
      <c r="C56" s="12" t="s">
        <v>181</v>
      </c>
      <c r="D56" s="13" t="s">
        <v>185</v>
      </c>
      <c r="E56" s="5" t="s">
        <v>251</v>
      </c>
      <c r="F56" s="15"/>
      <c r="G56" s="3">
        <v>12160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9">
        <v>0</v>
      </c>
      <c r="O56" s="86">
        <v>12191.457</v>
      </c>
      <c r="P56" s="90">
        <f t="shared" si="2"/>
        <v>100.25869243421053</v>
      </c>
    </row>
    <row r="57" spans="1:16" ht="37.5" hidden="1" outlineLevel="6">
      <c r="A57" s="11" t="s">
        <v>179</v>
      </c>
      <c r="B57" s="12" t="s">
        <v>285</v>
      </c>
      <c r="C57" s="12" t="s">
        <v>181</v>
      </c>
      <c r="D57" s="13" t="s">
        <v>185</v>
      </c>
      <c r="E57" s="5" t="s">
        <v>251</v>
      </c>
      <c r="F57" s="15"/>
      <c r="G57" s="3"/>
      <c r="H57" s="98"/>
      <c r="I57" s="98"/>
      <c r="J57" s="98"/>
      <c r="K57" s="98"/>
      <c r="L57" s="98"/>
      <c r="M57" s="98"/>
      <c r="N57" s="99"/>
      <c r="O57" s="79"/>
      <c r="P57" s="90" t="e">
        <f t="shared" si="2"/>
        <v>#DIV/0!</v>
      </c>
    </row>
    <row r="58" spans="1:16" ht="37.5" hidden="1" outlineLevel="6">
      <c r="A58" s="11" t="s">
        <v>184</v>
      </c>
      <c r="B58" s="12" t="s">
        <v>285</v>
      </c>
      <c r="C58" s="12" t="s">
        <v>181</v>
      </c>
      <c r="D58" s="13" t="s">
        <v>185</v>
      </c>
      <c r="E58" s="5" t="s">
        <v>251</v>
      </c>
      <c r="F58" s="15"/>
      <c r="G58" s="3"/>
      <c r="H58" s="98"/>
      <c r="I58" s="98"/>
      <c r="J58" s="98"/>
      <c r="K58" s="98"/>
      <c r="L58" s="98"/>
      <c r="M58" s="98"/>
      <c r="N58" s="99"/>
      <c r="O58" s="79"/>
      <c r="P58" s="90" t="e">
        <f t="shared" si="2"/>
        <v>#DIV/0!</v>
      </c>
    </row>
    <row r="59" spans="1:16" ht="18.75" outlineLevel="5" collapsed="1">
      <c r="A59" s="11" t="s">
        <v>179</v>
      </c>
      <c r="B59" s="12" t="s">
        <v>195</v>
      </c>
      <c r="C59" s="12" t="s">
        <v>181</v>
      </c>
      <c r="D59" s="13" t="s">
        <v>185</v>
      </c>
      <c r="E59" s="5" t="s">
        <v>252</v>
      </c>
      <c r="F59" s="15"/>
      <c r="G59" s="3"/>
      <c r="H59" s="3">
        <f aca="true" t="shared" si="8" ref="H59:O59">H60</f>
        <v>0</v>
      </c>
      <c r="I59" s="3">
        <f t="shared" si="8"/>
        <v>0</v>
      </c>
      <c r="J59" s="3">
        <f t="shared" si="8"/>
        <v>0</v>
      </c>
      <c r="K59" s="3">
        <f t="shared" si="8"/>
        <v>0</v>
      </c>
      <c r="L59" s="3">
        <f t="shared" si="8"/>
        <v>0</v>
      </c>
      <c r="M59" s="3">
        <f t="shared" si="8"/>
        <v>0</v>
      </c>
      <c r="N59" s="3">
        <f t="shared" si="8"/>
        <v>0</v>
      </c>
      <c r="O59" s="3">
        <f t="shared" si="8"/>
        <v>-11.967</v>
      </c>
      <c r="P59" s="90"/>
    </row>
    <row r="60" spans="1:16" ht="18.75" outlineLevel="6">
      <c r="A60" s="11" t="s">
        <v>184</v>
      </c>
      <c r="B60" s="12" t="s">
        <v>195</v>
      </c>
      <c r="C60" s="12" t="s">
        <v>181</v>
      </c>
      <c r="D60" s="13" t="s">
        <v>185</v>
      </c>
      <c r="E60" s="5" t="s">
        <v>252</v>
      </c>
      <c r="F60" s="15"/>
      <c r="G60" s="3"/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9">
        <v>0</v>
      </c>
      <c r="O60" s="87">
        <v>-11.967</v>
      </c>
      <c r="P60" s="90"/>
    </row>
    <row r="61" spans="1:16" ht="0.75" customHeight="1" hidden="1" outlineLevel="6">
      <c r="A61" s="11" t="s">
        <v>179</v>
      </c>
      <c r="B61" s="12" t="s">
        <v>286</v>
      </c>
      <c r="C61" s="12" t="s">
        <v>181</v>
      </c>
      <c r="D61" s="13" t="s">
        <v>185</v>
      </c>
      <c r="E61" s="5" t="s">
        <v>252</v>
      </c>
      <c r="F61" s="15"/>
      <c r="G61" s="3">
        <f>G62</f>
        <v>11.9</v>
      </c>
      <c r="H61" s="98"/>
      <c r="I61" s="98"/>
      <c r="J61" s="98"/>
      <c r="K61" s="98"/>
      <c r="L61" s="98"/>
      <c r="M61" s="98"/>
      <c r="N61" s="99"/>
      <c r="O61" s="79"/>
      <c r="P61" s="90">
        <f t="shared" si="2"/>
        <v>0</v>
      </c>
    </row>
    <row r="62" spans="1:16" ht="18.75" hidden="1" outlineLevel="6">
      <c r="A62" s="11" t="s">
        <v>184</v>
      </c>
      <c r="B62" s="12" t="s">
        <v>286</v>
      </c>
      <c r="C62" s="12" t="s">
        <v>181</v>
      </c>
      <c r="D62" s="13" t="s">
        <v>185</v>
      </c>
      <c r="E62" s="5" t="s">
        <v>252</v>
      </c>
      <c r="F62" s="15"/>
      <c r="G62" s="3">
        <v>11.9</v>
      </c>
      <c r="H62" s="98"/>
      <c r="I62" s="98"/>
      <c r="J62" s="98"/>
      <c r="K62" s="98"/>
      <c r="L62" s="98"/>
      <c r="M62" s="98"/>
      <c r="N62" s="99"/>
      <c r="O62" s="79"/>
      <c r="P62" s="90">
        <f t="shared" si="2"/>
        <v>0</v>
      </c>
    </row>
    <row r="63" spans="1:16" ht="37.5" outlineLevel="6">
      <c r="A63" s="11" t="s">
        <v>179</v>
      </c>
      <c r="B63" s="12">
        <v>1050400002</v>
      </c>
      <c r="C63" s="12" t="s">
        <v>181</v>
      </c>
      <c r="D63" s="13" t="s">
        <v>185</v>
      </c>
      <c r="E63" s="5" t="s">
        <v>88</v>
      </c>
      <c r="F63" s="15"/>
      <c r="G63" s="3">
        <f>G64</f>
        <v>1285</v>
      </c>
      <c r="H63" s="4">
        <f aca="true" t="shared" si="9" ref="H63:N63">H64</f>
        <v>0</v>
      </c>
      <c r="I63" s="4">
        <f t="shared" si="9"/>
        <v>0</v>
      </c>
      <c r="J63" s="4">
        <f t="shared" si="9"/>
        <v>0</v>
      </c>
      <c r="K63" s="4">
        <f t="shared" si="9"/>
        <v>0</v>
      </c>
      <c r="L63" s="4">
        <f t="shared" si="9"/>
        <v>0</v>
      </c>
      <c r="M63" s="4">
        <f t="shared" si="9"/>
        <v>0</v>
      </c>
      <c r="N63" s="4">
        <f t="shared" si="9"/>
        <v>0</v>
      </c>
      <c r="O63" s="3">
        <f>O64</f>
        <v>1390.423</v>
      </c>
      <c r="P63" s="90">
        <f t="shared" si="2"/>
        <v>108.20412451361867</v>
      </c>
    </row>
    <row r="64" spans="1:16" ht="37.5" outlineLevel="6">
      <c r="A64" s="11" t="s">
        <v>184</v>
      </c>
      <c r="B64" s="12">
        <v>1050400002</v>
      </c>
      <c r="C64" s="12" t="s">
        <v>181</v>
      </c>
      <c r="D64" s="13" t="s">
        <v>185</v>
      </c>
      <c r="E64" s="5" t="s">
        <v>88</v>
      </c>
      <c r="F64" s="15"/>
      <c r="G64" s="3">
        <v>1285</v>
      </c>
      <c r="H64" s="98"/>
      <c r="I64" s="98"/>
      <c r="J64" s="98"/>
      <c r="K64" s="98"/>
      <c r="L64" s="98"/>
      <c r="M64" s="98"/>
      <c r="N64" s="99"/>
      <c r="O64" s="87">
        <v>1390.423</v>
      </c>
      <c r="P64" s="90">
        <f t="shared" si="2"/>
        <v>108.20412451361867</v>
      </c>
    </row>
    <row r="65" spans="1:16" ht="23.25" customHeight="1" outlineLevel="1">
      <c r="A65" s="6" t="s">
        <v>179</v>
      </c>
      <c r="B65" s="7" t="s">
        <v>196</v>
      </c>
      <c r="C65" s="7" t="s">
        <v>181</v>
      </c>
      <c r="D65" s="8" t="s">
        <v>179</v>
      </c>
      <c r="E65" s="9" t="s">
        <v>253</v>
      </c>
      <c r="F65" s="10"/>
      <c r="G65" s="2">
        <f>G66</f>
        <v>7794.389</v>
      </c>
      <c r="H65" s="51">
        <f aca="true" t="shared" si="10" ref="H65:N66">H66</f>
        <v>0</v>
      </c>
      <c r="I65" s="51">
        <f t="shared" si="10"/>
        <v>0</v>
      </c>
      <c r="J65" s="51">
        <f t="shared" si="10"/>
        <v>0</v>
      </c>
      <c r="K65" s="51">
        <f t="shared" si="10"/>
        <v>0</v>
      </c>
      <c r="L65" s="51">
        <f t="shared" si="10"/>
        <v>0</v>
      </c>
      <c r="M65" s="51">
        <f t="shared" si="10"/>
        <v>0</v>
      </c>
      <c r="N65" s="51">
        <f t="shared" si="10"/>
        <v>0</v>
      </c>
      <c r="O65" s="2">
        <f>O66</f>
        <v>7805.322</v>
      </c>
      <c r="P65" s="89">
        <f t="shared" si="2"/>
        <v>100.14026756940153</v>
      </c>
    </row>
    <row r="66" spans="1:20" ht="21.75" customHeight="1" outlineLevel="1">
      <c r="A66" s="11" t="s">
        <v>179</v>
      </c>
      <c r="B66" s="12" t="s">
        <v>259</v>
      </c>
      <c r="C66" s="12" t="s">
        <v>181</v>
      </c>
      <c r="D66" s="13" t="s">
        <v>185</v>
      </c>
      <c r="E66" s="5" t="s">
        <v>260</v>
      </c>
      <c r="F66" s="14"/>
      <c r="G66" s="3">
        <f>G68</f>
        <v>7794.389</v>
      </c>
      <c r="H66" s="4">
        <f t="shared" si="10"/>
        <v>0</v>
      </c>
      <c r="I66" s="4">
        <f t="shared" si="10"/>
        <v>0</v>
      </c>
      <c r="J66" s="4">
        <f t="shared" si="10"/>
        <v>0</v>
      </c>
      <c r="K66" s="4">
        <f t="shared" si="10"/>
        <v>0</v>
      </c>
      <c r="L66" s="4">
        <f t="shared" si="10"/>
        <v>0</v>
      </c>
      <c r="M66" s="4">
        <f t="shared" si="10"/>
        <v>0</v>
      </c>
      <c r="N66" s="4">
        <f t="shared" si="10"/>
        <v>0</v>
      </c>
      <c r="O66" s="3">
        <f>O68</f>
        <v>7805.322</v>
      </c>
      <c r="P66" s="90">
        <f t="shared" si="2"/>
        <v>100.14026756940153</v>
      </c>
      <c r="T66" s="123"/>
    </row>
    <row r="67" spans="1:20" ht="20.25" customHeight="1" hidden="1" outlineLevel="1">
      <c r="A67" s="11" t="s">
        <v>184</v>
      </c>
      <c r="B67" s="12" t="s">
        <v>259</v>
      </c>
      <c r="C67" s="12" t="s">
        <v>181</v>
      </c>
      <c r="D67" s="13" t="s">
        <v>185</v>
      </c>
      <c r="E67" s="5" t="s">
        <v>260</v>
      </c>
      <c r="F67" s="14"/>
      <c r="G67" s="3"/>
      <c r="H67" s="100"/>
      <c r="I67" s="101"/>
      <c r="J67" s="102"/>
      <c r="K67" s="103"/>
      <c r="L67" s="103"/>
      <c r="M67" s="103"/>
      <c r="N67" s="104"/>
      <c r="O67" s="88"/>
      <c r="P67" s="90" t="e">
        <f t="shared" si="2"/>
        <v>#DIV/0!</v>
      </c>
      <c r="T67" s="123"/>
    </row>
    <row r="68" spans="1:16" ht="40.5" customHeight="1" outlineLevel="5">
      <c r="A68" s="11" t="s">
        <v>179</v>
      </c>
      <c r="B68" s="12" t="s">
        <v>197</v>
      </c>
      <c r="C68" s="12" t="s">
        <v>181</v>
      </c>
      <c r="D68" s="13" t="s">
        <v>185</v>
      </c>
      <c r="E68" s="5" t="s">
        <v>254</v>
      </c>
      <c r="F68" s="15"/>
      <c r="G68" s="3">
        <f>G69</f>
        <v>7794.389</v>
      </c>
      <c r="H68" s="4">
        <f aca="true" t="shared" si="11" ref="H68:O68">H69</f>
        <v>0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0</v>
      </c>
      <c r="N68" s="4">
        <f t="shared" si="11"/>
        <v>0</v>
      </c>
      <c r="O68" s="3">
        <f t="shared" si="11"/>
        <v>7805.322</v>
      </c>
      <c r="P68" s="90">
        <f t="shared" si="2"/>
        <v>100.14026756940153</v>
      </c>
    </row>
    <row r="69" spans="1:16" ht="39.75" customHeight="1" outlineLevel="6">
      <c r="A69" s="11" t="s">
        <v>184</v>
      </c>
      <c r="B69" s="12" t="s">
        <v>197</v>
      </c>
      <c r="C69" s="12" t="s">
        <v>181</v>
      </c>
      <c r="D69" s="13" t="s">
        <v>185</v>
      </c>
      <c r="E69" s="5" t="s">
        <v>254</v>
      </c>
      <c r="F69" s="62"/>
      <c r="G69" s="3">
        <v>7794.389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6">
        <v>0</v>
      </c>
      <c r="O69" s="86">
        <v>7805.322</v>
      </c>
      <c r="P69" s="90">
        <f t="shared" si="2"/>
        <v>100.14026756940153</v>
      </c>
    </row>
    <row r="70" spans="1:19" ht="25.5" customHeight="1" outlineLevel="1">
      <c r="A70" s="6" t="s">
        <v>179</v>
      </c>
      <c r="B70" s="7" t="s">
        <v>198</v>
      </c>
      <c r="C70" s="7" t="s">
        <v>181</v>
      </c>
      <c r="D70" s="8" t="s">
        <v>179</v>
      </c>
      <c r="E70" s="9" t="s">
        <v>255</v>
      </c>
      <c r="F70" s="15"/>
      <c r="G70" s="2">
        <f>G71+G84</f>
        <v>3510</v>
      </c>
      <c r="H70" s="51">
        <f aca="true" t="shared" si="12" ref="H70:O70">H71+H84</f>
        <v>15</v>
      </c>
      <c r="I70" s="51">
        <f t="shared" si="12"/>
        <v>15</v>
      </c>
      <c r="J70" s="51">
        <f t="shared" si="12"/>
        <v>15</v>
      </c>
      <c r="K70" s="51">
        <f t="shared" si="12"/>
        <v>15</v>
      </c>
      <c r="L70" s="51">
        <f t="shared" si="12"/>
        <v>15</v>
      </c>
      <c r="M70" s="51">
        <f t="shared" si="12"/>
        <v>15</v>
      </c>
      <c r="N70" s="51">
        <f t="shared" si="12"/>
        <v>15</v>
      </c>
      <c r="O70" s="2">
        <f t="shared" si="12"/>
        <v>3543.735</v>
      </c>
      <c r="P70" s="89">
        <f t="shared" si="2"/>
        <v>100.96111111111112</v>
      </c>
      <c r="S70" s="124"/>
    </row>
    <row r="71" spans="1:20" ht="57.75" customHeight="1" outlineLevel="1">
      <c r="A71" s="11" t="s">
        <v>179</v>
      </c>
      <c r="B71" s="12" t="s">
        <v>261</v>
      </c>
      <c r="C71" s="12" t="s">
        <v>181</v>
      </c>
      <c r="D71" s="13" t="s">
        <v>185</v>
      </c>
      <c r="E71" s="5" t="s">
        <v>262</v>
      </c>
      <c r="F71" s="14"/>
      <c r="G71" s="3">
        <f>G72</f>
        <v>3510</v>
      </c>
      <c r="H71" s="4">
        <f aca="true" t="shared" si="13" ref="H71:O71">H72</f>
        <v>0</v>
      </c>
      <c r="I71" s="4">
        <f t="shared" si="13"/>
        <v>0</v>
      </c>
      <c r="J71" s="4">
        <f t="shared" si="13"/>
        <v>0</v>
      </c>
      <c r="K71" s="4">
        <f t="shared" si="13"/>
        <v>0</v>
      </c>
      <c r="L71" s="4">
        <f t="shared" si="13"/>
        <v>0</v>
      </c>
      <c r="M71" s="4">
        <f t="shared" si="13"/>
        <v>0</v>
      </c>
      <c r="N71" s="4">
        <f t="shared" si="13"/>
        <v>0</v>
      </c>
      <c r="O71" s="3">
        <f t="shared" si="13"/>
        <v>3543.735</v>
      </c>
      <c r="P71" s="90">
        <f t="shared" si="2"/>
        <v>100.96111111111112</v>
      </c>
      <c r="S71" s="124"/>
      <c r="T71" s="123"/>
    </row>
    <row r="72" spans="1:20" ht="60.75" customHeight="1" outlineLevel="1">
      <c r="A72" s="11">
        <v>182</v>
      </c>
      <c r="B72" s="12" t="s">
        <v>261</v>
      </c>
      <c r="C72" s="12" t="s">
        <v>181</v>
      </c>
      <c r="D72" s="13" t="s">
        <v>185</v>
      </c>
      <c r="E72" s="5" t="s">
        <v>262</v>
      </c>
      <c r="F72" s="14"/>
      <c r="G72" s="3">
        <v>3510</v>
      </c>
      <c r="H72" s="100"/>
      <c r="I72" s="101"/>
      <c r="J72" s="102"/>
      <c r="K72" s="103"/>
      <c r="L72" s="103"/>
      <c r="M72" s="103"/>
      <c r="N72" s="104"/>
      <c r="O72" s="3">
        <v>3543.735</v>
      </c>
      <c r="P72" s="90">
        <f t="shared" si="2"/>
        <v>100.96111111111112</v>
      </c>
      <c r="T72" s="123"/>
    </row>
    <row r="73" spans="1:16" ht="14.25" customHeight="1" hidden="1" outlineLevel="5">
      <c r="A73" s="11" t="s">
        <v>179</v>
      </c>
      <c r="B73" s="12" t="s">
        <v>199</v>
      </c>
      <c r="C73" s="12" t="s">
        <v>181</v>
      </c>
      <c r="D73" s="13" t="s">
        <v>185</v>
      </c>
      <c r="E73" s="5" t="s">
        <v>256</v>
      </c>
      <c r="F73" s="15"/>
      <c r="G73" s="3">
        <f>G74</f>
        <v>2438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9">
        <v>0</v>
      </c>
      <c r="O73" s="79"/>
      <c r="P73" s="90">
        <f t="shared" si="2"/>
        <v>0</v>
      </c>
    </row>
    <row r="74" spans="1:16" ht="29.25" customHeight="1" hidden="1" outlineLevel="6">
      <c r="A74" s="11" t="s">
        <v>184</v>
      </c>
      <c r="B74" s="12" t="s">
        <v>199</v>
      </c>
      <c r="C74" s="12" t="s">
        <v>181</v>
      </c>
      <c r="D74" s="13" t="s">
        <v>185</v>
      </c>
      <c r="E74" s="5" t="s">
        <v>256</v>
      </c>
      <c r="F74" s="15"/>
      <c r="G74" s="3">
        <v>2438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9">
        <v>0</v>
      </c>
      <c r="O74" s="79"/>
      <c r="P74" s="90">
        <f t="shared" si="2"/>
        <v>0</v>
      </c>
    </row>
    <row r="75" spans="1:16" ht="0.75" customHeight="1" hidden="1" outlineLevel="1" collapsed="1">
      <c r="A75" s="6" t="s">
        <v>179</v>
      </c>
      <c r="B75" s="7" t="s">
        <v>201</v>
      </c>
      <c r="C75" s="7" t="s">
        <v>181</v>
      </c>
      <c r="D75" s="8" t="s">
        <v>179</v>
      </c>
      <c r="E75" s="9" t="s">
        <v>95</v>
      </c>
      <c r="F75" s="10"/>
      <c r="G75" s="2">
        <f>G76+G80</f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9">
        <v>0</v>
      </c>
      <c r="O75" s="79"/>
      <c r="P75" s="90" t="e">
        <f t="shared" si="2"/>
        <v>#DIV/0!</v>
      </c>
    </row>
    <row r="76" spans="1:16" ht="30" customHeight="1" hidden="1" outlineLevel="2">
      <c r="A76" s="11" t="s">
        <v>179</v>
      </c>
      <c r="B76" s="12" t="s">
        <v>202</v>
      </c>
      <c r="C76" s="12" t="s">
        <v>181</v>
      </c>
      <c r="D76" s="13" t="s">
        <v>185</v>
      </c>
      <c r="E76" s="5" t="s">
        <v>96</v>
      </c>
      <c r="F76" s="15"/>
      <c r="G76" s="3">
        <f>G78</f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9">
        <v>0</v>
      </c>
      <c r="O76" s="79"/>
      <c r="P76" s="90" t="e">
        <f t="shared" si="2"/>
        <v>#DIV/0!</v>
      </c>
    </row>
    <row r="77" spans="1:16" ht="38.25" customHeight="1" hidden="1" outlineLevel="2">
      <c r="A77" s="11">
        <v>182</v>
      </c>
      <c r="B77" s="12" t="s">
        <v>202</v>
      </c>
      <c r="C77" s="12" t="s">
        <v>181</v>
      </c>
      <c r="D77" s="13" t="s">
        <v>185</v>
      </c>
      <c r="E77" s="5" t="s">
        <v>96</v>
      </c>
      <c r="F77" s="15"/>
      <c r="G77" s="3"/>
      <c r="H77" s="98"/>
      <c r="I77" s="98"/>
      <c r="J77" s="98"/>
      <c r="K77" s="98"/>
      <c r="L77" s="98"/>
      <c r="M77" s="98"/>
      <c r="N77" s="99"/>
      <c r="O77" s="79"/>
      <c r="P77" s="90" t="e">
        <f t="shared" si="2"/>
        <v>#DIV/0!</v>
      </c>
    </row>
    <row r="78" spans="1:16" ht="22.5" customHeight="1" hidden="1" outlineLevel="5">
      <c r="A78" s="11" t="s">
        <v>179</v>
      </c>
      <c r="B78" s="12" t="s">
        <v>203</v>
      </c>
      <c r="C78" s="12" t="s">
        <v>181</v>
      </c>
      <c r="D78" s="13" t="s">
        <v>185</v>
      </c>
      <c r="E78" s="5" t="s">
        <v>97</v>
      </c>
      <c r="F78" s="15"/>
      <c r="G78" s="3"/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9">
        <v>0</v>
      </c>
      <c r="O78" s="79"/>
      <c r="P78" s="90" t="e">
        <f t="shared" si="2"/>
        <v>#DIV/0!</v>
      </c>
    </row>
    <row r="79" spans="1:16" ht="22.5" customHeight="1" hidden="1" outlineLevel="6">
      <c r="A79" s="11" t="s">
        <v>184</v>
      </c>
      <c r="B79" s="12" t="s">
        <v>203</v>
      </c>
      <c r="C79" s="12" t="s">
        <v>181</v>
      </c>
      <c r="D79" s="13" t="s">
        <v>185</v>
      </c>
      <c r="E79" s="5" t="s">
        <v>97</v>
      </c>
      <c r="F79" s="15"/>
      <c r="G79" s="3"/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9">
        <v>0</v>
      </c>
      <c r="O79" s="79"/>
      <c r="P79" s="90" t="e">
        <f t="shared" si="2"/>
        <v>#DIV/0!</v>
      </c>
    </row>
    <row r="80" spans="1:16" ht="30.75" customHeight="1" hidden="1" outlineLevel="6">
      <c r="A80" s="11" t="s">
        <v>179</v>
      </c>
      <c r="B80" s="12">
        <v>1090600002</v>
      </c>
      <c r="C80" s="12" t="s">
        <v>181</v>
      </c>
      <c r="D80" s="13" t="s">
        <v>185</v>
      </c>
      <c r="E80" s="5" t="s">
        <v>315</v>
      </c>
      <c r="F80" s="15"/>
      <c r="G80" s="3"/>
      <c r="H80" s="98"/>
      <c r="I80" s="98"/>
      <c r="J80" s="98"/>
      <c r="K80" s="98"/>
      <c r="L80" s="98"/>
      <c r="M80" s="98"/>
      <c r="N80" s="99"/>
      <c r="O80" s="79"/>
      <c r="P80" s="90" t="e">
        <f t="shared" si="2"/>
        <v>#DIV/0!</v>
      </c>
    </row>
    <row r="81" spans="1:16" ht="27.75" customHeight="1" hidden="1" outlineLevel="6">
      <c r="A81" s="6">
        <v>182</v>
      </c>
      <c r="B81" s="7">
        <v>1090600002</v>
      </c>
      <c r="C81" s="7" t="s">
        <v>181</v>
      </c>
      <c r="D81" s="8" t="s">
        <v>185</v>
      </c>
      <c r="E81" s="9" t="s">
        <v>98</v>
      </c>
      <c r="F81" s="10"/>
      <c r="G81" s="2">
        <f>G83</f>
        <v>6</v>
      </c>
      <c r="H81" s="98"/>
      <c r="I81" s="98"/>
      <c r="J81" s="98"/>
      <c r="K81" s="98"/>
      <c r="L81" s="98"/>
      <c r="M81" s="98"/>
      <c r="N81" s="99"/>
      <c r="O81" s="79"/>
      <c r="P81" s="90">
        <f>O81/G81*100</f>
        <v>0</v>
      </c>
    </row>
    <row r="82" spans="1:16" ht="18" customHeight="1" hidden="1" outlineLevel="5">
      <c r="A82" s="11" t="s">
        <v>179</v>
      </c>
      <c r="B82" s="12" t="s">
        <v>204</v>
      </c>
      <c r="C82" s="12" t="s">
        <v>181</v>
      </c>
      <c r="D82" s="13" t="s">
        <v>185</v>
      </c>
      <c r="E82" s="5" t="s">
        <v>98</v>
      </c>
      <c r="F82" s="15"/>
      <c r="G82" s="3">
        <f>G83</f>
        <v>6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9">
        <v>0</v>
      </c>
      <c r="O82" s="79"/>
      <c r="P82" s="90">
        <f>O82/G82*100</f>
        <v>0</v>
      </c>
    </row>
    <row r="83" spans="1:16" ht="33" customHeight="1" hidden="1" outlineLevel="6">
      <c r="A83" s="11" t="s">
        <v>184</v>
      </c>
      <c r="B83" s="12" t="s">
        <v>204</v>
      </c>
      <c r="C83" s="12" t="s">
        <v>181</v>
      </c>
      <c r="D83" s="13" t="s">
        <v>185</v>
      </c>
      <c r="E83" s="5" t="s">
        <v>98</v>
      </c>
      <c r="F83" s="15"/>
      <c r="G83" s="3">
        <v>6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9">
        <v>0</v>
      </c>
      <c r="O83" s="79"/>
      <c r="P83" s="90">
        <f>O83/G83*100</f>
        <v>0</v>
      </c>
    </row>
    <row r="84" spans="1:20" ht="54" customHeight="1" hidden="1" outlineLevel="6">
      <c r="A84" s="11" t="s">
        <v>179</v>
      </c>
      <c r="B84" s="44">
        <v>1080700001</v>
      </c>
      <c r="C84" s="44" t="s">
        <v>181</v>
      </c>
      <c r="D84" s="45" t="s">
        <v>185</v>
      </c>
      <c r="E84" s="46" t="s">
        <v>89</v>
      </c>
      <c r="F84" s="47"/>
      <c r="G84" s="3">
        <f>G85</f>
        <v>0</v>
      </c>
      <c r="H84" s="4">
        <f aca="true" t="shared" si="14" ref="H84:N84">H85</f>
        <v>15</v>
      </c>
      <c r="I84" s="4">
        <f t="shared" si="14"/>
        <v>15</v>
      </c>
      <c r="J84" s="4">
        <f t="shared" si="14"/>
        <v>15</v>
      </c>
      <c r="K84" s="4">
        <f t="shared" si="14"/>
        <v>15</v>
      </c>
      <c r="L84" s="4">
        <f t="shared" si="14"/>
        <v>15</v>
      </c>
      <c r="M84" s="4">
        <f t="shared" si="14"/>
        <v>15</v>
      </c>
      <c r="N84" s="4">
        <f t="shared" si="14"/>
        <v>15</v>
      </c>
      <c r="O84" s="76"/>
      <c r="P84" s="90"/>
      <c r="T84" s="124"/>
    </row>
    <row r="85" spans="1:16" ht="68.25" customHeight="1" hidden="1" outlineLevel="6">
      <c r="A85" s="11">
        <v>919</v>
      </c>
      <c r="B85" s="44">
        <v>1080700001</v>
      </c>
      <c r="C85" s="44" t="s">
        <v>181</v>
      </c>
      <c r="D85" s="45" t="s">
        <v>185</v>
      </c>
      <c r="E85" s="46" t="s">
        <v>89</v>
      </c>
      <c r="F85" s="47"/>
      <c r="G85" s="3"/>
      <c r="H85" s="4">
        <v>15</v>
      </c>
      <c r="I85" s="4">
        <v>15</v>
      </c>
      <c r="J85" s="4">
        <v>15</v>
      </c>
      <c r="K85" s="4">
        <v>15</v>
      </c>
      <c r="L85" s="4">
        <v>15</v>
      </c>
      <c r="M85" s="4">
        <v>15</v>
      </c>
      <c r="N85" s="4">
        <v>15</v>
      </c>
      <c r="O85" s="76"/>
      <c r="P85" s="90"/>
    </row>
    <row r="86" spans="1:16" ht="75" customHeight="1" outlineLevel="1" collapsed="1">
      <c r="A86" s="6" t="s">
        <v>179</v>
      </c>
      <c r="B86" s="7" t="s">
        <v>205</v>
      </c>
      <c r="C86" s="43" t="s">
        <v>181</v>
      </c>
      <c r="D86" s="8" t="s">
        <v>179</v>
      </c>
      <c r="E86" s="9" t="s">
        <v>99</v>
      </c>
      <c r="F86" s="10"/>
      <c r="G86" s="2">
        <f>G105+G93+G103+G91</f>
        <v>8989.2</v>
      </c>
      <c r="H86" s="51" t="e">
        <f>H105+#REF!+H93+H103</f>
        <v>#REF!</v>
      </c>
      <c r="I86" s="51" t="e">
        <f>I105+#REF!+I93+I103</f>
        <v>#REF!</v>
      </c>
      <c r="J86" s="51" t="e">
        <f>J105+#REF!+J93+J103</f>
        <v>#REF!</v>
      </c>
      <c r="K86" s="51" t="e">
        <f>K105+#REF!+K93+K103</f>
        <v>#REF!</v>
      </c>
      <c r="L86" s="51" t="e">
        <f>L105+#REF!+L93+L103</f>
        <v>#REF!</v>
      </c>
      <c r="M86" s="51" t="e">
        <f>M105+#REF!+M93+M103</f>
        <v>#REF!</v>
      </c>
      <c r="N86" s="51" t="e">
        <f>N105+#REF!+N93+N103</f>
        <v>#REF!</v>
      </c>
      <c r="O86" s="2">
        <f>O105+O93+O103</f>
        <v>9084.76</v>
      </c>
      <c r="P86" s="89">
        <f aca="true" t="shared" si="15" ref="P86:P151">O86/G86*100</f>
        <v>101.06305344190807</v>
      </c>
    </row>
    <row r="87" spans="1:16" ht="111" customHeight="1" hidden="1" outlineLevel="2">
      <c r="A87" s="11" t="s">
        <v>179</v>
      </c>
      <c r="B87" s="12" t="s">
        <v>206</v>
      </c>
      <c r="C87" s="12" t="s">
        <v>181</v>
      </c>
      <c r="D87" s="13" t="s">
        <v>208</v>
      </c>
      <c r="E87" s="5" t="s">
        <v>100</v>
      </c>
      <c r="F87" s="15"/>
      <c r="G87" s="3"/>
      <c r="H87" s="4">
        <f aca="true" t="shared" si="16" ref="H87:N87">H88</f>
        <v>0</v>
      </c>
      <c r="I87" s="4">
        <f t="shared" si="16"/>
        <v>0</v>
      </c>
      <c r="J87" s="4">
        <f t="shared" si="16"/>
        <v>0</v>
      </c>
      <c r="K87" s="4">
        <f t="shared" si="16"/>
        <v>0</v>
      </c>
      <c r="L87" s="4">
        <f t="shared" si="16"/>
        <v>0</v>
      </c>
      <c r="M87" s="4">
        <f t="shared" si="16"/>
        <v>0</v>
      </c>
      <c r="N87" s="4">
        <f t="shared" si="16"/>
        <v>0</v>
      </c>
      <c r="O87" s="76">
        <f>O89</f>
        <v>0</v>
      </c>
      <c r="P87" s="90"/>
    </row>
    <row r="88" spans="1:16" ht="33" customHeight="1" hidden="1" outlineLevel="2">
      <c r="A88" s="11">
        <v>919</v>
      </c>
      <c r="B88" s="12" t="s">
        <v>206</v>
      </c>
      <c r="C88" s="12" t="s">
        <v>181</v>
      </c>
      <c r="D88" s="13" t="s">
        <v>208</v>
      </c>
      <c r="E88" s="5" t="s">
        <v>100</v>
      </c>
      <c r="F88" s="15"/>
      <c r="G88" s="3"/>
      <c r="H88" s="98"/>
      <c r="I88" s="98"/>
      <c r="J88" s="98"/>
      <c r="K88" s="98"/>
      <c r="L88" s="98"/>
      <c r="M88" s="98"/>
      <c r="N88" s="99"/>
      <c r="O88" s="79"/>
      <c r="P88" s="90"/>
    </row>
    <row r="89" spans="1:16" ht="73.5" customHeight="1" hidden="1" outlineLevel="5">
      <c r="A89" s="11" t="s">
        <v>179</v>
      </c>
      <c r="B89" s="12" t="s">
        <v>207</v>
      </c>
      <c r="C89" s="12" t="s">
        <v>181</v>
      </c>
      <c r="D89" s="13" t="s">
        <v>208</v>
      </c>
      <c r="E89" s="5" t="s">
        <v>101</v>
      </c>
      <c r="F89" s="15"/>
      <c r="G89" s="3"/>
      <c r="H89" s="4">
        <f aca="true" t="shared" si="17" ref="H89:O89">H90</f>
        <v>0</v>
      </c>
      <c r="I89" s="4">
        <f t="shared" si="17"/>
        <v>0</v>
      </c>
      <c r="J89" s="4">
        <f t="shared" si="17"/>
        <v>0</v>
      </c>
      <c r="K89" s="4">
        <f t="shared" si="17"/>
        <v>0</v>
      </c>
      <c r="L89" s="4">
        <f t="shared" si="17"/>
        <v>0</v>
      </c>
      <c r="M89" s="4">
        <f t="shared" si="17"/>
        <v>0</v>
      </c>
      <c r="N89" s="4">
        <f t="shared" si="17"/>
        <v>0</v>
      </c>
      <c r="O89" s="76">
        <f t="shared" si="17"/>
        <v>0</v>
      </c>
      <c r="P89" s="90"/>
    </row>
    <row r="90" spans="1:16" ht="24.75" customHeight="1" hidden="1" outlineLevel="6">
      <c r="A90" s="11" t="s">
        <v>200</v>
      </c>
      <c r="B90" s="12" t="s">
        <v>207</v>
      </c>
      <c r="C90" s="12" t="s">
        <v>181</v>
      </c>
      <c r="D90" s="13" t="s">
        <v>208</v>
      </c>
      <c r="E90" s="5" t="s">
        <v>101</v>
      </c>
      <c r="F90" s="15"/>
      <c r="G90" s="3"/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9">
        <v>0</v>
      </c>
      <c r="O90" s="76"/>
      <c r="P90" s="90"/>
    </row>
    <row r="91" spans="1:16" ht="39.75" customHeight="1" hidden="1" outlineLevel="2" collapsed="1">
      <c r="A91" s="11" t="s">
        <v>179</v>
      </c>
      <c r="B91" s="12" t="s">
        <v>209</v>
      </c>
      <c r="C91" s="12" t="s">
        <v>181</v>
      </c>
      <c r="D91" s="13" t="s">
        <v>208</v>
      </c>
      <c r="E91" s="5" t="s">
        <v>102</v>
      </c>
      <c r="F91" s="15"/>
      <c r="G91" s="3">
        <f>G92</f>
        <v>0</v>
      </c>
      <c r="H91" s="4">
        <f aca="true" t="shared" si="18" ref="H91:N91">H92</f>
        <v>0</v>
      </c>
      <c r="I91" s="4">
        <f t="shared" si="18"/>
        <v>0</v>
      </c>
      <c r="J91" s="4">
        <f t="shared" si="18"/>
        <v>0</v>
      </c>
      <c r="K91" s="4">
        <f t="shared" si="18"/>
        <v>0</v>
      </c>
      <c r="L91" s="4">
        <f t="shared" si="18"/>
        <v>0</v>
      </c>
      <c r="M91" s="4">
        <f t="shared" si="18"/>
        <v>0</v>
      </c>
      <c r="N91" s="4">
        <f t="shared" si="18"/>
        <v>0</v>
      </c>
      <c r="O91" s="4"/>
      <c r="P91" s="90"/>
    </row>
    <row r="92" spans="1:16" ht="49.5" customHeight="1" hidden="1" outlineLevel="2">
      <c r="A92" s="11">
        <v>912</v>
      </c>
      <c r="B92" s="12" t="s">
        <v>209</v>
      </c>
      <c r="C92" s="12" t="s">
        <v>181</v>
      </c>
      <c r="D92" s="13" t="s">
        <v>208</v>
      </c>
      <c r="E92" s="5" t="s">
        <v>102</v>
      </c>
      <c r="F92" s="15"/>
      <c r="G92" s="3"/>
      <c r="H92" s="98"/>
      <c r="I92" s="98"/>
      <c r="J92" s="98"/>
      <c r="K92" s="98"/>
      <c r="L92" s="98"/>
      <c r="M92" s="98"/>
      <c r="N92" s="99"/>
      <c r="O92" s="96"/>
      <c r="P92" s="90"/>
    </row>
    <row r="93" spans="1:16" ht="135.75" customHeight="1" outlineLevel="2">
      <c r="A93" s="11" t="s">
        <v>179</v>
      </c>
      <c r="B93" s="12" t="s">
        <v>211</v>
      </c>
      <c r="C93" s="12" t="s">
        <v>181</v>
      </c>
      <c r="D93" s="13" t="s">
        <v>208</v>
      </c>
      <c r="E93" s="5" t="s">
        <v>275</v>
      </c>
      <c r="F93" s="15"/>
      <c r="G93" s="3">
        <f aca="true" t="shared" si="19" ref="G93:O93">G94</f>
        <v>8872.6</v>
      </c>
      <c r="H93" s="4">
        <f t="shared" si="19"/>
        <v>0</v>
      </c>
      <c r="I93" s="4">
        <f t="shared" si="19"/>
        <v>0</v>
      </c>
      <c r="J93" s="4">
        <f t="shared" si="19"/>
        <v>0</v>
      </c>
      <c r="K93" s="4">
        <f t="shared" si="19"/>
        <v>0</v>
      </c>
      <c r="L93" s="4">
        <f t="shared" si="19"/>
        <v>0</v>
      </c>
      <c r="M93" s="4">
        <f t="shared" si="19"/>
        <v>0</v>
      </c>
      <c r="N93" s="4">
        <f t="shared" si="19"/>
        <v>0</v>
      </c>
      <c r="O93" s="3">
        <f t="shared" si="19"/>
        <v>8941.695</v>
      </c>
      <c r="P93" s="90">
        <f t="shared" si="15"/>
        <v>100.77874580168158</v>
      </c>
    </row>
    <row r="94" spans="1:16" ht="131.25" customHeight="1" outlineLevel="2">
      <c r="A94" s="11">
        <v>919</v>
      </c>
      <c r="B94" s="12" t="s">
        <v>211</v>
      </c>
      <c r="C94" s="12" t="s">
        <v>181</v>
      </c>
      <c r="D94" s="13" t="s">
        <v>208</v>
      </c>
      <c r="E94" s="5" t="s">
        <v>275</v>
      </c>
      <c r="F94" s="15"/>
      <c r="G94" s="3">
        <v>8872.6</v>
      </c>
      <c r="H94" s="98"/>
      <c r="I94" s="98"/>
      <c r="J94" s="98"/>
      <c r="K94" s="98"/>
      <c r="L94" s="98"/>
      <c r="M94" s="98"/>
      <c r="N94" s="99"/>
      <c r="O94" s="86">
        <v>8941.695</v>
      </c>
      <c r="P94" s="90">
        <f t="shared" si="15"/>
        <v>100.77874580168158</v>
      </c>
    </row>
    <row r="95" spans="1:16" ht="65.25" customHeight="1" hidden="1" outlineLevel="3">
      <c r="A95" s="16" t="s">
        <v>179</v>
      </c>
      <c r="B95" s="17" t="s">
        <v>212</v>
      </c>
      <c r="C95" s="17" t="s">
        <v>181</v>
      </c>
      <c r="D95" s="18" t="s">
        <v>208</v>
      </c>
      <c r="E95" s="19" t="s">
        <v>104</v>
      </c>
      <c r="F95" s="20"/>
      <c r="G95" s="3">
        <f>G96</f>
        <v>3772.7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9">
        <v>0</v>
      </c>
      <c r="O95" s="79"/>
      <c r="P95" s="90">
        <f t="shared" si="15"/>
        <v>0</v>
      </c>
    </row>
    <row r="96" spans="1:16" ht="112.5" hidden="1" outlineLevel="5">
      <c r="A96" s="16" t="s">
        <v>179</v>
      </c>
      <c r="B96" s="17" t="s">
        <v>213</v>
      </c>
      <c r="C96" s="17" t="s">
        <v>181</v>
      </c>
      <c r="D96" s="18" t="s">
        <v>208</v>
      </c>
      <c r="E96" s="19" t="s">
        <v>105</v>
      </c>
      <c r="F96" s="20"/>
      <c r="G96" s="3">
        <f>G97</f>
        <v>3772.7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9">
        <v>0</v>
      </c>
      <c r="O96" s="79"/>
      <c r="P96" s="90">
        <f t="shared" si="15"/>
        <v>0</v>
      </c>
    </row>
    <row r="97" spans="1:16" ht="112.5" hidden="1" outlineLevel="6">
      <c r="A97" s="16" t="s">
        <v>200</v>
      </c>
      <c r="B97" s="17" t="s">
        <v>213</v>
      </c>
      <c r="C97" s="17" t="s">
        <v>181</v>
      </c>
      <c r="D97" s="18" t="s">
        <v>208</v>
      </c>
      <c r="E97" s="19" t="s">
        <v>105</v>
      </c>
      <c r="F97" s="20"/>
      <c r="G97" s="3">
        <v>3772.7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9">
        <v>0</v>
      </c>
      <c r="O97" s="79"/>
      <c r="P97" s="90">
        <f t="shared" si="15"/>
        <v>0</v>
      </c>
    </row>
    <row r="98" spans="1:16" ht="63.75" customHeight="1" hidden="1" outlineLevel="6">
      <c r="A98" s="21" t="s">
        <v>179</v>
      </c>
      <c r="B98" s="22">
        <v>1110502000</v>
      </c>
      <c r="C98" s="22" t="s">
        <v>181</v>
      </c>
      <c r="D98" s="23" t="s">
        <v>208</v>
      </c>
      <c r="E98" s="24" t="s">
        <v>310</v>
      </c>
      <c r="F98" s="25"/>
      <c r="G98" s="3">
        <f>G99</f>
        <v>13</v>
      </c>
      <c r="H98" s="98"/>
      <c r="I98" s="98"/>
      <c r="J98" s="98"/>
      <c r="K98" s="98"/>
      <c r="L98" s="98"/>
      <c r="M98" s="98"/>
      <c r="N98" s="99"/>
      <c r="O98" s="79"/>
      <c r="P98" s="90">
        <f t="shared" si="15"/>
        <v>0</v>
      </c>
    </row>
    <row r="99" spans="1:16" ht="112.5" hidden="1" outlineLevel="6">
      <c r="A99" s="21" t="s">
        <v>200</v>
      </c>
      <c r="B99" s="22">
        <v>1110502505</v>
      </c>
      <c r="C99" s="22" t="s">
        <v>181</v>
      </c>
      <c r="D99" s="23" t="s">
        <v>208</v>
      </c>
      <c r="E99" s="24" t="s">
        <v>311</v>
      </c>
      <c r="F99" s="25"/>
      <c r="G99" s="3">
        <v>13</v>
      </c>
      <c r="H99" s="98"/>
      <c r="I99" s="98"/>
      <c r="J99" s="98"/>
      <c r="K99" s="98"/>
      <c r="L99" s="98"/>
      <c r="M99" s="98"/>
      <c r="N99" s="99"/>
      <c r="O99" s="79"/>
      <c r="P99" s="90">
        <f t="shared" si="15"/>
        <v>0</v>
      </c>
    </row>
    <row r="100" spans="1:16" ht="63.75" customHeight="1" hidden="1" outlineLevel="3">
      <c r="A100" s="16" t="s">
        <v>179</v>
      </c>
      <c r="B100" s="17" t="s">
        <v>214</v>
      </c>
      <c r="C100" s="17" t="s">
        <v>181</v>
      </c>
      <c r="D100" s="18" t="s">
        <v>208</v>
      </c>
      <c r="E100" s="19" t="s">
        <v>279</v>
      </c>
      <c r="F100" s="20"/>
      <c r="G100" s="3">
        <f>G101</f>
        <v>4198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9">
        <v>0</v>
      </c>
      <c r="O100" s="79"/>
      <c r="P100" s="90">
        <f t="shared" si="15"/>
        <v>0</v>
      </c>
    </row>
    <row r="101" spans="1:16" ht="66" customHeight="1" hidden="1" outlineLevel="5">
      <c r="A101" s="11" t="s">
        <v>179</v>
      </c>
      <c r="B101" s="12" t="s">
        <v>215</v>
      </c>
      <c r="C101" s="12" t="s">
        <v>181</v>
      </c>
      <c r="D101" s="13" t="s">
        <v>208</v>
      </c>
      <c r="E101" s="5" t="s">
        <v>280</v>
      </c>
      <c r="F101" s="15"/>
      <c r="G101" s="3">
        <f>G102</f>
        <v>4198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9">
        <v>0</v>
      </c>
      <c r="O101" s="79"/>
      <c r="P101" s="90">
        <f t="shared" si="15"/>
        <v>0</v>
      </c>
    </row>
    <row r="102" spans="1:16" ht="21" customHeight="1" hidden="1" outlineLevel="6">
      <c r="A102" s="16" t="s">
        <v>200</v>
      </c>
      <c r="B102" s="17" t="s">
        <v>215</v>
      </c>
      <c r="C102" s="17" t="s">
        <v>181</v>
      </c>
      <c r="D102" s="18" t="s">
        <v>208</v>
      </c>
      <c r="E102" s="19" t="s">
        <v>280</v>
      </c>
      <c r="F102" s="20"/>
      <c r="G102" s="3">
        <v>4198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9">
        <v>0</v>
      </c>
      <c r="O102" s="79"/>
      <c r="P102" s="90">
        <f t="shared" si="15"/>
        <v>0</v>
      </c>
    </row>
    <row r="103" spans="1:16" ht="39.75" customHeight="1" hidden="1" outlineLevel="2" collapsed="1">
      <c r="A103" s="11" t="s">
        <v>179</v>
      </c>
      <c r="B103" s="12" t="s">
        <v>216</v>
      </c>
      <c r="C103" s="12" t="s">
        <v>181</v>
      </c>
      <c r="D103" s="13" t="s">
        <v>208</v>
      </c>
      <c r="E103" s="5" t="s">
        <v>106</v>
      </c>
      <c r="F103" s="15"/>
      <c r="G103" s="3">
        <f>G104</f>
        <v>0</v>
      </c>
      <c r="H103" s="4">
        <f aca="true" t="shared" si="20" ref="H103:N103">H104</f>
        <v>0</v>
      </c>
      <c r="I103" s="4">
        <f t="shared" si="20"/>
        <v>0</v>
      </c>
      <c r="J103" s="4">
        <f t="shared" si="20"/>
        <v>0</v>
      </c>
      <c r="K103" s="4">
        <f t="shared" si="20"/>
        <v>0</v>
      </c>
      <c r="L103" s="4">
        <f t="shared" si="20"/>
        <v>0</v>
      </c>
      <c r="M103" s="4">
        <f t="shared" si="20"/>
        <v>0</v>
      </c>
      <c r="N103" s="4">
        <f t="shared" si="20"/>
        <v>0</v>
      </c>
      <c r="O103" s="3"/>
      <c r="P103" s="90"/>
    </row>
    <row r="104" spans="1:16" ht="41.25" customHeight="1" hidden="1" outlineLevel="2">
      <c r="A104" s="11">
        <v>919</v>
      </c>
      <c r="B104" s="12" t="s">
        <v>216</v>
      </c>
      <c r="C104" s="12" t="s">
        <v>181</v>
      </c>
      <c r="D104" s="13" t="s">
        <v>208</v>
      </c>
      <c r="E104" s="5" t="s">
        <v>106</v>
      </c>
      <c r="F104" s="15"/>
      <c r="G104" s="3"/>
      <c r="H104" s="98"/>
      <c r="I104" s="98"/>
      <c r="J104" s="98"/>
      <c r="K104" s="98"/>
      <c r="L104" s="98"/>
      <c r="M104" s="98"/>
      <c r="N104" s="99"/>
      <c r="O104" s="87"/>
      <c r="P104" s="90"/>
    </row>
    <row r="105" spans="1:16" ht="118.5" customHeight="1" outlineLevel="2">
      <c r="A105" s="26" t="s">
        <v>179</v>
      </c>
      <c r="B105" s="12">
        <v>1110900000</v>
      </c>
      <c r="C105" s="12" t="s">
        <v>181</v>
      </c>
      <c r="D105" s="13" t="s">
        <v>208</v>
      </c>
      <c r="E105" s="60" t="s">
        <v>81</v>
      </c>
      <c r="F105" s="15"/>
      <c r="G105" s="3">
        <f aca="true" t="shared" si="21" ref="G105:O105">G106</f>
        <v>116.6</v>
      </c>
      <c r="H105" s="4">
        <f t="shared" si="21"/>
        <v>0</v>
      </c>
      <c r="I105" s="4">
        <f t="shared" si="21"/>
        <v>0</v>
      </c>
      <c r="J105" s="4">
        <f t="shared" si="21"/>
        <v>0</v>
      </c>
      <c r="K105" s="4">
        <f t="shared" si="21"/>
        <v>0</v>
      </c>
      <c r="L105" s="4">
        <f t="shared" si="21"/>
        <v>0</v>
      </c>
      <c r="M105" s="4">
        <f t="shared" si="21"/>
        <v>0</v>
      </c>
      <c r="N105" s="4">
        <f t="shared" si="21"/>
        <v>0</v>
      </c>
      <c r="O105" s="3">
        <f t="shared" si="21"/>
        <v>143.065</v>
      </c>
      <c r="P105" s="90">
        <f t="shared" si="15"/>
        <v>122.69725557461406</v>
      </c>
    </row>
    <row r="106" spans="1:16" ht="111.75" customHeight="1" outlineLevel="2">
      <c r="A106" s="11">
        <v>919</v>
      </c>
      <c r="B106" s="12">
        <v>1110900000</v>
      </c>
      <c r="C106" s="12" t="s">
        <v>181</v>
      </c>
      <c r="D106" s="13" t="s">
        <v>208</v>
      </c>
      <c r="E106" s="60" t="s">
        <v>81</v>
      </c>
      <c r="F106" s="15"/>
      <c r="G106" s="3">
        <v>116.6</v>
      </c>
      <c r="H106" s="98"/>
      <c r="I106" s="98"/>
      <c r="J106" s="98"/>
      <c r="K106" s="98"/>
      <c r="L106" s="98"/>
      <c r="M106" s="98"/>
      <c r="N106" s="99"/>
      <c r="O106" s="87">
        <v>143.065</v>
      </c>
      <c r="P106" s="90">
        <f t="shared" si="15"/>
        <v>122.69725557461406</v>
      </c>
    </row>
    <row r="107" spans="1:16" ht="9.75" customHeight="1" hidden="1" outlineLevel="3">
      <c r="A107" s="11" t="s">
        <v>179</v>
      </c>
      <c r="B107" s="12" t="s">
        <v>217</v>
      </c>
      <c r="C107" s="12" t="s">
        <v>181</v>
      </c>
      <c r="D107" s="13" t="s">
        <v>208</v>
      </c>
      <c r="E107" s="5" t="s">
        <v>107</v>
      </c>
      <c r="F107" s="15"/>
      <c r="G107" s="3">
        <f>G108</f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9">
        <v>0</v>
      </c>
      <c r="O107" s="79"/>
      <c r="P107" s="90" t="e">
        <f t="shared" si="15"/>
        <v>#DIV/0!</v>
      </c>
    </row>
    <row r="108" spans="1:16" ht="14.25" customHeight="1" hidden="1" outlineLevel="5">
      <c r="A108" s="11" t="s">
        <v>179</v>
      </c>
      <c r="B108" s="12" t="s">
        <v>218</v>
      </c>
      <c r="C108" s="12" t="s">
        <v>181</v>
      </c>
      <c r="D108" s="13" t="s">
        <v>208</v>
      </c>
      <c r="E108" s="5" t="s">
        <v>108</v>
      </c>
      <c r="F108" s="15"/>
      <c r="G108" s="3">
        <f>G109</f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9">
        <v>0</v>
      </c>
      <c r="O108" s="79"/>
      <c r="P108" s="90" t="e">
        <f t="shared" si="15"/>
        <v>#DIV/0!</v>
      </c>
    </row>
    <row r="109" spans="1:16" ht="12.75" customHeight="1" hidden="1" outlineLevel="6">
      <c r="A109" s="11" t="s">
        <v>200</v>
      </c>
      <c r="B109" s="12" t="s">
        <v>218</v>
      </c>
      <c r="C109" s="12" t="s">
        <v>181</v>
      </c>
      <c r="D109" s="13" t="s">
        <v>208</v>
      </c>
      <c r="E109" s="5" t="s">
        <v>109</v>
      </c>
      <c r="F109" s="15"/>
      <c r="G109" s="3"/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9">
        <v>0</v>
      </c>
      <c r="O109" s="79"/>
      <c r="P109" s="90" t="e">
        <f t="shared" si="15"/>
        <v>#DIV/0!</v>
      </c>
    </row>
    <row r="110" spans="1:16" ht="18" customHeight="1" hidden="1" outlineLevel="6">
      <c r="A110" s="11" t="s">
        <v>179</v>
      </c>
      <c r="B110" s="12">
        <v>1110800000</v>
      </c>
      <c r="C110" s="12" t="s">
        <v>181</v>
      </c>
      <c r="D110" s="13" t="s">
        <v>208</v>
      </c>
      <c r="E110" s="5" t="s">
        <v>72</v>
      </c>
      <c r="F110" s="15"/>
      <c r="G110" s="3"/>
      <c r="H110" s="4">
        <f aca="true" t="shared" si="22" ref="H110:O113">H111</f>
        <v>0</v>
      </c>
      <c r="I110" s="4">
        <f t="shared" si="22"/>
        <v>0</v>
      </c>
      <c r="J110" s="4">
        <f t="shared" si="22"/>
        <v>0</v>
      </c>
      <c r="K110" s="4">
        <f t="shared" si="22"/>
        <v>0</v>
      </c>
      <c r="L110" s="4">
        <f t="shared" si="22"/>
        <v>0</v>
      </c>
      <c r="M110" s="4">
        <f t="shared" si="22"/>
        <v>0</v>
      </c>
      <c r="N110" s="4">
        <f t="shared" si="22"/>
        <v>0</v>
      </c>
      <c r="O110" s="76">
        <f t="shared" si="22"/>
        <v>0</v>
      </c>
      <c r="P110" s="90"/>
    </row>
    <row r="111" spans="1:16" ht="9.75" customHeight="1" hidden="1" outlineLevel="6">
      <c r="A111" s="11">
        <v>919</v>
      </c>
      <c r="B111" s="12">
        <v>1110805005</v>
      </c>
      <c r="C111" s="12" t="s">
        <v>181</v>
      </c>
      <c r="D111" s="13" t="s">
        <v>208</v>
      </c>
      <c r="E111" s="5" t="s">
        <v>72</v>
      </c>
      <c r="F111" s="15"/>
      <c r="G111" s="3"/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9">
        <v>0</v>
      </c>
      <c r="O111" s="78"/>
      <c r="P111" s="90"/>
    </row>
    <row r="112" spans="1:16" ht="40.5" customHeight="1" outlineLevel="1" collapsed="1">
      <c r="A112" s="6" t="s">
        <v>179</v>
      </c>
      <c r="B112" s="7" t="s">
        <v>219</v>
      </c>
      <c r="C112" s="7" t="s">
        <v>181</v>
      </c>
      <c r="D112" s="8" t="s">
        <v>179</v>
      </c>
      <c r="E112" s="9" t="s">
        <v>110</v>
      </c>
      <c r="F112" s="10"/>
      <c r="G112" s="2">
        <f>G113</f>
        <v>694.5</v>
      </c>
      <c r="H112" s="51">
        <f t="shared" si="22"/>
        <v>0</v>
      </c>
      <c r="I112" s="51">
        <f t="shared" si="22"/>
        <v>0</v>
      </c>
      <c r="J112" s="51">
        <f t="shared" si="22"/>
        <v>0</v>
      </c>
      <c r="K112" s="51">
        <f t="shared" si="22"/>
        <v>0</v>
      </c>
      <c r="L112" s="51">
        <f t="shared" si="22"/>
        <v>0</v>
      </c>
      <c r="M112" s="51">
        <f t="shared" si="22"/>
        <v>0</v>
      </c>
      <c r="N112" s="51">
        <f t="shared" si="22"/>
        <v>0</v>
      </c>
      <c r="O112" s="2">
        <f t="shared" si="22"/>
        <v>695.28</v>
      </c>
      <c r="P112" s="89">
        <f t="shared" si="15"/>
        <v>100.11231101511879</v>
      </c>
    </row>
    <row r="113" spans="1:16" ht="39" customHeight="1" outlineLevel="5">
      <c r="A113" s="11" t="s">
        <v>179</v>
      </c>
      <c r="B113" s="12" t="s">
        <v>220</v>
      </c>
      <c r="C113" s="12" t="s">
        <v>181</v>
      </c>
      <c r="D113" s="13" t="s">
        <v>208</v>
      </c>
      <c r="E113" s="5" t="s">
        <v>111</v>
      </c>
      <c r="F113" s="15"/>
      <c r="G113" s="3">
        <f>G114</f>
        <v>694.5</v>
      </c>
      <c r="H113" s="4">
        <f t="shared" si="22"/>
        <v>0</v>
      </c>
      <c r="I113" s="4">
        <f t="shared" si="22"/>
        <v>0</v>
      </c>
      <c r="J113" s="4">
        <f t="shared" si="22"/>
        <v>0</v>
      </c>
      <c r="K113" s="4">
        <f t="shared" si="22"/>
        <v>0</v>
      </c>
      <c r="L113" s="4">
        <f t="shared" si="22"/>
        <v>0</v>
      </c>
      <c r="M113" s="4">
        <f t="shared" si="22"/>
        <v>0</v>
      </c>
      <c r="N113" s="4">
        <f t="shared" si="22"/>
        <v>0</v>
      </c>
      <c r="O113" s="3">
        <f t="shared" si="22"/>
        <v>695.28</v>
      </c>
      <c r="P113" s="90">
        <f t="shared" si="15"/>
        <v>100.11231101511879</v>
      </c>
    </row>
    <row r="114" spans="1:16" ht="41.25" customHeight="1" outlineLevel="6">
      <c r="A114" s="26" t="s">
        <v>317</v>
      </c>
      <c r="B114" s="12" t="s">
        <v>220</v>
      </c>
      <c r="C114" s="12" t="s">
        <v>181</v>
      </c>
      <c r="D114" s="13" t="s">
        <v>208</v>
      </c>
      <c r="E114" s="5" t="s">
        <v>111</v>
      </c>
      <c r="F114" s="15"/>
      <c r="G114" s="3">
        <v>694.5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9">
        <v>0</v>
      </c>
      <c r="O114" s="87">
        <v>695.28</v>
      </c>
      <c r="P114" s="90">
        <f t="shared" si="15"/>
        <v>100.11231101511879</v>
      </c>
    </row>
    <row r="115" spans="1:16" ht="42" customHeight="1" outlineLevel="1">
      <c r="A115" s="133" t="s">
        <v>179</v>
      </c>
      <c r="B115" s="134" t="s">
        <v>221</v>
      </c>
      <c r="C115" s="134" t="s">
        <v>181</v>
      </c>
      <c r="D115" s="135" t="s">
        <v>179</v>
      </c>
      <c r="E115" s="136" t="s">
        <v>369</v>
      </c>
      <c r="F115" s="49"/>
      <c r="G115" s="2">
        <f>G116+G120</f>
        <v>48446.989</v>
      </c>
      <c r="H115" s="51">
        <f aca="true" t="shared" si="23" ref="H115:O115">H116+H120</f>
        <v>21522.8</v>
      </c>
      <c r="I115" s="51">
        <f t="shared" si="23"/>
        <v>21522.8</v>
      </c>
      <c r="J115" s="51">
        <f t="shared" si="23"/>
        <v>21522.8</v>
      </c>
      <c r="K115" s="51">
        <f t="shared" si="23"/>
        <v>21522.8</v>
      </c>
      <c r="L115" s="51">
        <f t="shared" si="23"/>
        <v>21522.8</v>
      </c>
      <c r="M115" s="51">
        <f t="shared" si="23"/>
        <v>21522.8</v>
      </c>
      <c r="N115" s="51">
        <f t="shared" si="23"/>
        <v>21522.8</v>
      </c>
      <c r="O115" s="2">
        <f t="shared" si="23"/>
        <v>38699.822</v>
      </c>
      <c r="P115" s="89">
        <f t="shared" si="15"/>
        <v>79.88075791459403</v>
      </c>
    </row>
    <row r="116" spans="1:16" ht="19.5" customHeight="1" outlineLevel="2">
      <c r="A116" s="11" t="s">
        <v>179</v>
      </c>
      <c r="B116" s="44">
        <v>1130100000</v>
      </c>
      <c r="C116" s="44" t="s">
        <v>181</v>
      </c>
      <c r="D116" s="45" t="s">
        <v>222</v>
      </c>
      <c r="E116" s="46" t="s">
        <v>45</v>
      </c>
      <c r="F116" s="53"/>
      <c r="G116" s="3">
        <f>G117+G118+G119</f>
        <v>45297.3</v>
      </c>
      <c r="H116" s="4">
        <f aca="true" t="shared" si="24" ref="H116:O116">H117+H118+H119</f>
        <v>20450</v>
      </c>
      <c r="I116" s="4">
        <f t="shared" si="24"/>
        <v>20450</v>
      </c>
      <c r="J116" s="4">
        <f t="shared" si="24"/>
        <v>20450</v>
      </c>
      <c r="K116" s="4">
        <f t="shared" si="24"/>
        <v>20450</v>
      </c>
      <c r="L116" s="4">
        <f t="shared" si="24"/>
        <v>20450</v>
      </c>
      <c r="M116" s="4">
        <f t="shared" si="24"/>
        <v>20450</v>
      </c>
      <c r="N116" s="4">
        <f t="shared" si="24"/>
        <v>20450</v>
      </c>
      <c r="O116" s="3">
        <f t="shared" si="24"/>
        <v>35414.13</v>
      </c>
      <c r="P116" s="90">
        <f t="shared" si="15"/>
        <v>78.18154724453774</v>
      </c>
    </row>
    <row r="117" spans="1:16" ht="0.75" customHeight="1" hidden="1" outlineLevel="6">
      <c r="A117" s="11">
        <v>902</v>
      </c>
      <c r="B117" s="44">
        <v>1130100000</v>
      </c>
      <c r="C117" s="44" t="s">
        <v>181</v>
      </c>
      <c r="D117" s="45" t="s">
        <v>222</v>
      </c>
      <c r="E117" s="46" t="s">
        <v>45</v>
      </c>
      <c r="F117" s="53"/>
      <c r="G117" s="3"/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9">
        <v>0</v>
      </c>
      <c r="O117" s="87"/>
      <c r="P117" s="90" t="e">
        <f t="shared" si="15"/>
        <v>#DIV/0!</v>
      </c>
    </row>
    <row r="118" spans="1:16" ht="21.75" customHeight="1" outlineLevel="6">
      <c r="A118" s="11">
        <v>903</v>
      </c>
      <c r="B118" s="44">
        <v>1130100000</v>
      </c>
      <c r="C118" s="44" t="s">
        <v>181</v>
      </c>
      <c r="D118" s="45" t="s">
        <v>222</v>
      </c>
      <c r="E118" s="46" t="s">
        <v>45</v>
      </c>
      <c r="F118" s="53"/>
      <c r="G118" s="3">
        <v>45297.3</v>
      </c>
      <c r="H118" s="107">
        <v>20325</v>
      </c>
      <c r="I118" s="107">
        <v>20325</v>
      </c>
      <c r="J118" s="107">
        <v>20325</v>
      </c>
      <c r="K118" s="107">
        <v>20325</v>
      </c>
      <c r="L118" s="107">
        <v>20325</v>
      </c>
      <c r="M118" s="107">
        <v>20325</v>
      </c>
      <c r="N118" s="108">
        <v>20325</v>
      </c>
      <c r="O118" s="86">
        <v>35414.03</v>
      </c>
      <c r="P118" s="90">
        <f t="shared" si="15"/>
        <v>78.18132648082778</v>
      </c>
    </row>
    <row r="119" spans="1:16" ht="20.25" customHeight="1" outlineLevel="6">
      <c r="A119" s="11">
        <v>936</v>
      </c>
      <c r="B119" s="44">
        <v>1130100000</v>
      </c>
      <c r="C119" s="44" t="s">
        <v>181</v>
      </c>
      <c r="D119" s="45" t="s">
        <v>222</v>
      </c>
      <c r="E119" s="46" t="s">
        <v>316</v>
      </c>
      <c r="F119" s="53"/>
      <c r="G119" s="3"/>
      <c r="H119" s="4">
        <v>125</v>
      </c>
      <c r="I119" s="4">
        <v>125</v>
      </c>
      <c r="J119" s="4">
        <v>125</v>
      </c>
      <c r="K119" s="4">
        <v>125</v>
      </c>
      <c r="L119" s="4">
        <v>125</v>
      </c>
      <c r="M119" s="4">
        <v>125</v>
      </c>
      <c r="N119" s="54">
        <v>125</v>
      </c>
      <c r="O119" s="87">
        <v>0.1</v>
      </c>
      <c r="P119" s="90"/>
    </row>
    <row r="120" spans="1:16" ht="24.75" customHeight="1" outlineLevel="6">
      <c r="A120" s="11" t="s">
        <v>179</v>
      </c>
      <c r="B120" s="44">
        <v>1130200000</v>
      </c>
      <c r="C120" s="44" t="s">
        <v>181</v>
      </c>
      <c r="D120" s="45">
        <v>130</v>
      </c>
      <c r="E120" s="46" t="s">
        <v>318</v>
      </c>
      <c r="F120" s="53"/>
      <c r="G120" s="3">
        <f>G122+G126+G123+G128+G124+G125+G127</f>
        <v>3149.6890000000003</v>
      </c>
      <c r="H120" s="4">
        <f aca="true" t="shared" si="25" ref="H120:N120">H121+H126+H127</f>
        <v>1072.8</v>
      </c>
      <c r="I120" s="4">
        <f t="shared" si="25"/>
        <v>1072.8</v>
      </c>
      <c r="J120" s="4">
        <f t="shared" si="25"/>
        <v>1072.8</v>
      </c>
      <c r="K120" s="4">
        <f t="shared" si="25"/>
        <v>1072.8</v>
      </c>
      <c r="L120" s="4">
        <f t="shared" si="25"/>
        <v>1072.8</v>
      </c>
      <c r="M120" s="4">
        <f t="shared" si="25"/>
        <v>1072.8</v>
      </c>
      <c r="N120" s="4">
        <f t="shared" si="25"/>
        <v>1072.8</v>
      </c>
      <c r="O120" s="3">
        <f>O122+O126+O123+O128+O124+O125+O127</f>
        <v>3285.692</v>
      </c>
      <c r="P120" s="90">
        <f t="shared" si="15"/>
        <v>104.31798187059103</v>
      </c>
    </row>
    <row r="121" spans="1:16" ht="27" customHeight="1" hidden="1" outlineLevel="6">
      <c r="A121" s="11">
        <v>902</v>
      </c>
      <c r="B121" s="44">
        <v>1130200000</v>
      </c>
      <c r="C121" s="44" t="s">
        <v>181</v>
      </c>
      <c r="D121" s="45">
        <v>130</v>
      </c>
      <c r="E121" s="46" t="s">
        <v>318</v>
      </c>
      <c r="F121" s="53"/>
      <c r="G121" s="3"/>
      <c r="H121" s="4">
        <v>53.1</v>
      </c>
      <c r="I121" s="4">
        <v>53.1</v>
      </c>
      <c r="J121" s="4">
        <v>53.1</v>
      </c>
      <c r="K121" s="4">
        <v>53.1</v>
      </c>
      <c r="L121" s="4">
        <v>53.1</v>
      </c>
      <c r="M121" s="4">
        <v>53.1</v>
      </c>
      <c r="N121" s="54">
        <v>53.1</v>
      </c>
      <c r="O121" s="79"/>
      <c r="P121" s="90" t="e">
        <f t="shared" si="15"/>
        <v>#DIV/0!</v>
      </c>
    </row>
    <row r="122" spans="1:16" ht="25.5" customHeight="1" hidden="1" outlineLevel="6">
      <c r="A122" s="11">
        <v>902</v>
      </c>
      <c r="B122" s="44">
        <v>1130200000</v>
      </c>
      <c r="C122" s="44" t="s">
        <v>181</v>
      </c>
      <c r="D122" s="45">
        <v>130</v>
      </c>
      <c r="E122" s="46" t="s">
        <v>318</v>
      </c>
      <c r="F122" s="53"/>
      <c r="G122" s="3"/>
      <c r="H122" s="4"/>
      <c r="I122" s="4"/>
      <c r="J122" s="4"/>
      <c r="K122" s="4"/>
      <c r="L122" s="4"/>
      <c r="M122" s="4"/>
      <c r="N122" s="54"/>
      <c r="O122" s="92"/>
      <c r="P122" s="90"/>
    </row>
    <row r="123" spans="1:16" ht="15.75" customHeight="1" outlineLevel="6">
      <c r="A123" s="11">
        <v>903</v>
      </c>
      <c r="B123" s="44">
        <v>1130200000</v>
      </c>
      <c r="C123" s="44" t="s">
        <v>181</v>
      </c>
      <c r="D123" s="45">
        <v>130</v>
      </c>
      <c r="E123" s="46" t="s">
        <v>318</v>
      </c>
      <c r="F123" s="53"/>
      <c r="G123" s="3">
        <v>2436.383</v>
      </c>
      <c r="H123" s="4">
        <v>1009.9</v>
      </c>
      <c r="I123" s="4">
        <v>1009.9</v>
      </c>
      <c r="J123" s="4">
        <v>1009.9</v>
      </c>
      <c r="K123" s="4">
        <v>1009.9</v>
      </c>
      <c r="L123" s="4">
        <v>1009.9</v>
      </c>
      <c r="M123" s="4">
        <v>1009.9</v>
      </c>
      <c r="N123" s="54">
        <v>1009.9</v>
      </c>
      <c r="O123" s="87">
        <v>2551.827</v>
      </c>
      <c r="P123" s="90">
        <f t="shared" si="15"/>
        <v>104.73833547516955</v>
      </c>
    </row>
    <row r="124" spans="1:16" ht="17.25" customHeight="1" outlineLevel="6">
      <c r="A124" s="11">
        <v>912</v>
      </c>
      <c r="B124" s="12">
        <v>1130200000</v>
      </c>
      <c r="C124" s="12" t="s">
        <v>181</v>
      </c>
      <c r="D124" s="13">
        <v>130</v>
      </c>
      <c r="E124" s="5" t="s">
        <v>318</v>
      </c>
      <c r="F124" s="15"/>
      <c r="G124" s="3">
        <v>18.434</v>
      </c>
      <c r="H124" s="3">
        <v>9.8</v>
      </c>
      <c r="I124" s="3">
        <v>9.8</v>
      </c>
      <c r="J124" s="3">
        <v>9.8</v>
      </c>
      <c r="K124" s="3">
        <v>9.8</v>
      </c>
      <c r="L124" s="3">
        <v>9.8</v>
      </c>
      <c r="M124" s="3">
        <v>9.8</v>
      </c>
      <c r="N124" s="109">
        <v>9.8</v>
      </c>
      <c r="O124" s="87">
        <v>18.435</v>
      </c>
      <c r="P124" s="90">
        <f t="shared" si="15"/>
        <v>100.00542475859824</v>
      </c>
    </row>
    <row r="125" spans="1:16" ht="21" customHeight="1" outlineLevel="6">
      <c r="A125" s="11">
        <v>919</v>
      </c>
      <c r="B125" s="12">
        <v>1130200000</v>
      </c>
      <c r="C125" s="12" t="s">
        <v>181</v>
      </c>
      <c r="D125" s="13">
        <v>130</v>
      </c>
      <c r="E125" s="5" t="s">
        <v>318</v>
      </c>
      <c r="F125" s="15"/>
      <c r="G125" s="3">
        <v>199.49</v>
      </c>
      <c r="H125" s="3">
        <v>9.8</v>
      </c>
      <c r="I125" s="3">
        <v>9.8</v>
      </c>
      <c r="J125" s="3">
        <v>9.8</v>
      </c>
      <c r="K125" s="3">
        <v>9.8</v>
      </c>
      <c r="L125" s="3">
        <v>9.8</v>
      </c>
      <c r="M125" s="3">
        <v>9.8</v>
      </c>
      <c r="N125" s="109">
        <v>9.8</v>
      </c>
      <c r="O125" s="87">
        <v>199.49</v>
      </c>
      <c r="P125" s="90">
        <f t="shared" si="15"/>
        <v>100</v>
      </c>
    </row>
    <row r="126" spans="1:16" ht="21" customHeight="1" outlineLevel="6">
      <c r="A126" s="11">
        <v>936</v>
      </c>
      <c r="B126" s="44">
        <v>1130200000</v>
      </c>
      <c r="C126" s="44" t="s">
        <v>181</v>
      </c>
      <c r="D126" s="45">
        <v>130</v>
      </c>
      <c r="E126" s="46" t="s">
        <v>318</v>
      </c>
      <c r="F126" s="53"/>
      <c r="G126" s="3">
        <v>456.718</v>
      </c>
      <c r="H126" s="4">
        <v>1009.9</v>
      </c>
      <c r="I126" s="4">
        <v>1009.9</v>
      </c>
      <c r="J126" s="4">
        <v>1009.9</v>
      </c>
      <c r="K126" s="4">
        <v>1009.9</v>
      </c>
      <c r="L126" s="4">
        <v>1009.9</v>
      </c>
      <c r="M126" s="4">
        <v>1009.9</v>
      </c>
      <c r="N126" s="54">
        <v>1009.9</v>
      </c>
      <c r="O126" s="88">
        <v>477.275</v>
      </c>
      <c r="P126" s="90">
        <f t="shared" si="15"/>
        <v>104.50102689186762</v>
      </c>
    </row>
    <row r="127" spans="1:16" ht="21.75" customHeight="1" outlineLevel="6">
      <c r="A127" s="11">
        <v>943</v>
      </c>
      <c r="B127" s="12">
        <v>1130200000</v>
      </c>
      <c r="C127" s="12" t="s">
        <v>181</v>
      </c>
      <c r="D127" s="13">
        <v>130</v>
      </c>
      <c r="E127" s="5" t="s">
        <v>318</v>
      </c>
      <c r="F127" s="15"/>
      <c r="G127" s="3">
        <v>3.237</v>
      </c>
      <c r="H127" s="3">
        <v>9.8</v>
      </c>
      <c r="I127" s="3">
        <v>9.8</v>
      </c>
      <c r="J127" s="3">
        <v>9.8</v>
      </c>
      <c r="K127" s="3">
        <v>9.8</v>
      </c>
      <c r="L127" s="3">
        <v>9.8</v>
      </c>
      <c r="M127" s="3">
        <v>9.8</v>
      </c>
      <c r="N127" s="109">
        <v>9.8</v>
      </c>
      <c r="O127" s="88">
        <v>3.237</v>
      </c>
      <c r="P127" s="90">
        <f t="shared" si="15"/>
        <v>100</v>
      </c>
    </row>
    <row r="128" spans="1:16" ht="24.75" customHeight="1" outlineLevel="6">
      <c r="A128" s="11">
        <v>954</v>
      </c>
      <c r="B128" s="12">
        <v>1130200000</v>
      </c>
      <c r="C128" s="12" t="s">
        <v>181</v>
      </c>
      <c r="D128" s="13">
        <v>130</v>
      </c>
      <c r="E128" s="5" t="s">
        <v>318</v>
      </c>
      <c r="F128" s="15"/>
      <c r="G128" s="3">
        <v>35.427</v>
      </c>
      <c r="H128" s="3">
        <v>4</v>
      </c>
      <c r="I128" s="3">
        <v>4</v>
      </c>
      <c r="J128" s="3">
        <v>4</v>
      </c>
      <c r="K128" s="3">
        <v>4</v>
      </c>
      <c r="L128" s="3">
        <v>4</v>
      </c>
      <c r="M128" s="3">
        <v>4</v>
      </c>
      <c r="N128" s="109">
        <v>4</v>
      </c>
      <c r="O128" s="96">
        <v>35.428</v>
      </c>
      <c r="P128" s="90">
        <f t="shared" si="15"/>
        <v>100.00282270584582</v>
      </c>
    </row>
    <row r="129" spans="1:16" ht="37.5" customHeight="1" outlineLevel="1">
      <c r="A129" s="6" t="s">
        <v>179</v>
      </c>
      <c r="B129" s="7" t="s">
        <v>225</v>
      </c>
      <c r="C129" s="7" t="s">
        <v>181</v>
      </c>
      <c r="D129" s="8" t="s">
        <v>179</v>
      </c>
      <c r="E129" s="9" t="s">
        <v>112</v>
      </c>
      <c r="F129" s="10"/>
      <c r="G129" s="2">
        <f aca="true" t="shared" si="26" ref="G129:O129">G134+G130</f>
        <v>270.1</v>
      </c>
      <c r="H129" s="51">
        <f t="shared" si="26"/>
        <v>119.8</v>
      </c>
      <c r="I129" s="51">
        <f t="shared" si="26"/>
        <v>119.8</v>
      </c>
      <c r="J129" s="51">
        <f t="shared" si="26"/>
        <v>119.8</v>
      </c>
      <c r="K129" s="51">
        <f t="shared" si="26"/>
        <v>119.8</v>
      </c>
      <c r="L129" s="51">
        <f t="shared" si="26"/>
        <v>119.8</v>
      </c>
      <c r="M129" s="51">
        <f t="shared" si="26"/>
        <v>119.8</v>
      </c>
      <c r="N129" s="51">
        <f t="shared" si="26"/>
        <v>119.8</v>
      </c>
      <c r="O129" s="2">
        <f t="shared" si="26"/>
        <v>276.913</v>
      </c>
      <c r="P129" s="89">
        <f t="shared" si="15"/>
        <v>102.52239911144021</v>
      </c>
    </row>
    <row r="130" spans="1:16" ht="0.75" customHeight="1" hidden="1" outlineLevel="2">
      <c r="A130" s="11" t="s">
        <v>179</v>
      </c>
      <c r="B130" s="12" t="s">
        <v>226</v>
      </c>
      <c r="C130" s="12" t="s">
        <v>181</v>
      </c>
      <c r="D130" s="13" t="s">
        <v>179</v>
      </c>
      <c r="E130" s="5" t="s">
        <v>290</v>
      </c>
      <c r="F130" s="15"/>
      <c r="G130" s="3"/>
      <c r="H130" s="107">
        <f aca="true" t="shared" si="27" ref="H130:N130">H131</f>
        <v>119.8</v>
      </c>
      <c r="I130" s="107">
        <f t="shared" si="27"/>
        <v>119.8</v>
      </c>
      <c r="J130" s="107">
        <f t="shared" si="27"/>
        <v>119.8</v>
      </c>
      <c r="K130" s="107">
        <f t="shared" si="27"/>
        <v>119.8</v>
      </c>
      <c r="L130" s="107">
        <f t="shared" si="27"/>
        <v>119.8</v>
      </c>
      <c r="M130" s="107">
        <f t="shared" si="27"/>
        <v>119.8</v>
      </c>
      <c r="N130" s="108">
        <f t="shared" si="27"/>
        <v>119.8</v>
      </c>
      <c r="O130" s="3">
        <f>O131</f>
        <v>0</v>
      </c>
      <c r="P130" s="89"/>
    </row>
    <row r="131" spans="1:16" ht="130.5" customHeight="1" hidden="1" outlineLevel="2">
      <c r="A131" s="11">
        <v>919</v>
      </c>
      <c r="B131" s="12">
        <v>1140205000</v>
      </c>
      <c r="C131" s="12" t="s">
        <v>181</v>
      </c>
      <c r="D131" s="13" t="s">
        <v>228</v>
      </c>
      <c r="E131" s="5" t="s">
        <v>86</v>
      </c>
      <c r="F131" s="15"/>
      <c r="G131" s="3"/>
      <c r="H131" s="107">
        <v>119.8</v>
      </c>
      <c r="I131" s="107">
        <v>119.8</v>
      </c>
      <c r="J131" s="107">
        <v>119.8</v>
      </c>
      <c r="K131" s="107">
        <v>119.8</v>
      </c>
      <c r="L131" s="107">
        <v>119.8</v>
      </c>
      <c r="M131" s="107">
        <v>119.8</v>
      </c>
      <c r="N131" s="108">
        <v>119.8</v>
      </c>
      <c r="O131" s="87"/>
      <c r="P131" s="89"/>
    </row>
    <row r="132" spans="1:16" ht="0.75" customHeight="1" hidden="1" outlineLevel="5">
      <c r="A132" s="11" t="s">
        <v>179</v>
      </c>
      <c r="B132" s="12" t="s">
        <v>227</v>
      </c>
      <c r="C132" s="12" t="s">
        <v>181</v>
      </c>
      <c r="D132" s="13" t="s">
        <v>228</v>
      </c>
      <c r="E132" s="5" t="s">
        <v>291</v>
      </c>
      <c r="F132" s="15"/>
      <c r="G132" s="3"/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9">
        <v>0</v>
      </c>
      <c r="O132" s="79"/>
      <c r="P132" s="90" t="e">
        <f t="shared" si="15"/>
        <v>#DIV/0!</v>
      </c>
    </row>
    <row r="133" spans="1:16" ht="117.75" customHeight="1" hidden="1" outlineLevel="6">
      <c r="A133" s="11" t="s">
        <v>200</v>
      </c>
      <c r="B133" s="12" t="s">
        <v>227</v>
      </c>
      <c r="C133" s="12" t="s">
        <v>181</v>
      </c>
      <c r="D133" s="13" t="s">
        <v>228</v>
      </c>
      <c r="E133" s="5" t="s">
        <v>291</v>
      </c>
      <c r="F133" s="15"/>
      <c r="G133" s="3"/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9">
        <v>0</v>
      </c>
      <c r="O133" s="79"/>
      <c r="P133" s="90" t="e">
        <f t="shared" si="15"/>
        <v>#DIV/0!</v>
      </c>
    </row>
    <row r="134" spans="1:16" s="40" customFormat="1" ht="77.25" customHeight="1" outlineLevel="2" collapsed="1">
      <c r="A134" s="11" t="s">
        <v>179</v>
      </c>
      <c r="B134" s="12" t="s">
        <v>229</v>
      </c>
      <c r="C134" s="12" t="s">
        <v>181</v>
      </c>
      <c r="D134" s="13" t="s">
        <v>232</v>
      </c>
      <c r="E134" s="5" t="s">
        <v>74</v>
      </c>
      <c r="F134" s="15"/>
      <c r="G134" s="3">
        <f aca="true" t="shared" si="28" ref="G134:O134">G135</f>
        <v>270.1</v>
      </c>
      <c r="H134" s="3">
        <f t="shared" si="28"/>
        <v>0</v>
      </c>
      <c r="I134" s="3">
        <f t="shared" si="28"/>
        <v>0</v>
      </c>
      <c r="J134" s="3">
        <f t="shared" si="28"/>
        <v>0</v>
      </c>
      <c r="K134" s="3">
        <f t="shared" si="28"/>
        <v>0</v>
      </c>
      <c r="L134" s="3">
        <f t="shared" si="28"/>
        <v>0</v>
      </c>
      <c r="M134" s="3">
        <f t="shared" si="28"/>
        <v>0</v>
      </c>
      <c r="N134" s="3">
        <f t="shared" si="28"/>
        <v>0</v>
      </c>
      <c r="O134" s="3">
        <f t="shared" si="28"/>
        <v>276.913</v>
      </c>
      <c r="P134" s="90">
        <f t="shared" si="15"/>
        <v>102.52239911144021</v>
      </c>
    </row>
    <row r="135" spans="1:16" s="40" customFormat="1" ht="77.25" customHeight="1" outlineLevel="2">
      <c r="A135" s="11">
        <v>919</v>
      </c>
      <c r="B135" s="12" t="s">
        <v>229</v>
      </c>
      <c r="C135" s="12" t="s">
        <v>181</v>
      </c>
      <c r="D135" s="13" t="s">
        <v>232</v>
      </c>
      <c r="E135" s="5" t="s">
        <v>74</v>
      </c>
      <c r="F135" s="15"/>
      <c r="G135" s="3">
        <v>270.1</v>
      </c>
      <c r="H135" s="141"/>
      <c r="I135" s="141"/>
      <c r="J135" s="141"/>
      <c r="K135" s="141"/>
      <c r="L135" s="141"/>
      <c r="M135" s="141"/>
      <c r="N135" s="142"/>
      <c r="O135" s="88">
        <v>276.913</v>
      </c>
      <c r="P135" s="90">
        <f t="shared" si="15"/>
        <v>102.52239911144021</v>
      </c>
    </row>
    <row r="136" spans="1:16" ht="30.75" customHeight="1" hidden="1" outlineLevel="3">
      <c r="A136" s="6" t="s">
        <v>179</v>
      </c>
      <c r="B136" s="7" t="s">
        <v>230</v>
      </c>
      <c r="C136" s="7" t="s">
        <v>181</v>
      </c>
      <c r="D136" s="8" t="s">
        <v>232</v>
      </c>
      <c r="E136" s="9" t="s">
        <v>113</v>
      </c>
      <c r="F136" s="10"/>
      <c r="G136" s="2">
        <f>G137</f>
        <v>21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9">
        <v>0</v>
      </c>
      <c r="O136" s="79"/>
      <c r="P136" s="90">
        <f t="shared" si="15"/>
        <v>0</v>
      </c>
    </row>
    <row r="137" spans="1:16" ht="75" hidden="1" outlineLevel="5">
      <c r="A137" s="11" t="s">
        <v>179</v>
      </c>
      <c r="B137" s="12" t="s">
        <v>231</v>
      </c>
      <c r="C137" s="12" t="s">
        <v>181</v>
      </c>
      <c r="D137" s="13" t="s">
        <v>232</v>
      </c>
      <c r="E137" s="5" t="s">
        <v>114</v>
      </c>
      <c r="F137" s="15"/>
      <c r="G137" s="3">
        <f>G138</f>
        <v>21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9">
        <v>0</v>
      </c>
      <c r="O137" s="79"/>
      <c r="P137" s="90">
        <f t="shared" si="15"/>
        <v>0</v>
      </c>
    </row>
    <row r="138" spans="1:16" ht="75" hidden="1" outlineLevel="6">
      <c r="A138" s="11" t="s">
        <v>200</v>
      </c>
      <c r="B138" s="12" t="s">
        <v>231</v>
      </c>
      <c r="C138" s="12" t="s">
        <v>181</v>
      </c>
      <c r="D138" s="13" t="s">
        <v>232</v>
      </c>
      <c r="E138" s="5" t="s">
        <v>114</v>
      </c>
      <c r="F138" s="15"/>
      <c r="G138" s="3">
        <v>21</v>
      </c>
      <c r="H138" s="98"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9">
        <v>0</v>
      </c>
      <c r="O138" s="79"/>
      <c r="P138" s="90">
        <f t="shared" si="15"/>
        <v>0</v>
      </c>
    </row>
    <row r="139" spans="1:16" ht="24" customHeight="1" outlineLevel="1" collapsed="1">
      <c r="A139" s="6" t="s">
        <v>179</v>
      </c>
      <c r="B139" s="7" t="s">
        <v>233</v>
      </c>
      <c r="C139" s="7" t="s">
        <v>181</v>
      </c>
      <c r="D139" s="8" t="s">
        <v>179</v>
      </c>
      <c r="E139" s="9" t="s">
        <v>115</v>
      </c>
      <c r="F139" s="10"/>
      <c r="G139" s="2">
        <f>G140+G148+G158+G211+G151+G206+G180+G173+G189+G197+G156+G169+G176+G171+G178+G154+G191+G195</f>
        <v>2679.3999999999996</v>
      </c>
      <c r="H139" s="2">
        <f aca="true" t="shared" si="29" ref="H139:N139">H140+H148+H158+H211+H151+H206+H180+H173+H189+H197+H156+H169+H176+H171+H178</f>
        <v>123</v>
      </c>
      <c r="I139" s="2">
        <f t="shared" si="29"/>
        <v>123</v>
      </c>
      <c r="J139" s="2">
        <f t="shared" si="29"/>
        <v>123</v>
      </c>
      <c r="K139" s="2">
        <f t="shared" si="29"/>
        <v>123</v>
      </c>
      <c r="L139" s="2">
        <f t="shared" si="29"/>
        <v>123</v>
      </c>
      <c r="M139" s="2">
        <f t="shared" si="29"/>
        <v>123</v>
      </c>
      <c r="N139" s="2">
        <f t="shared" si="29"/>
        <v>123</v>
      </c>
      <c r="O139" s="2">
        <f>O140+O148+O158+O211+O151+O206+O180+O173+O189+O197+O156+O169+O176+O171+O178+O191+O154+O193+O195</f>
        <v>2839.287</v>
      </c>
      <c r="P139" s="89">
        <f t="shared" si="15"/>
        <v>105.9672687915205</v>
      </c>
    </row>
    <row r="140" spans="1:16" ht="117" customHeight="1" outlineLevel="2">
      <c r="A140" s="11" t="s">
        <v>179</v>
      </c>
      <c r="B140" s="12">
        <v>1160105301</v>
      </c>
      <c r="C140" s="12" t="s">
        <v>181</v>
      </c>
      <c r="D140" s="13" t="s">
        <v>235</v>
      </c>
      <c r="E140" s="5" t="s">
        <v>331</v>
      </c>
      <c r="F140" s="15"/>
      <c r="G140" s="3">
        <f>G141+G143+G142</f>
        <v>49.61000000000001</v>
      </c>
      <c r="H140" s="4">
        <f aca="true" t="shared" si="30" ref="H140:N140">H143</f>
        <v>0</v>
      </c>
      <c r="I140" s="4">
        <f t="shared" si="30"/>
        <v>0</v>
      </c>
      <c r="J140" s="4">
        <f t="shared" si="30"/>
        <v>0</v>
      </c>
      <c r="K140" s="4">
        <f t="shared" si="30"/>
        <v>0</v>
      </c>
      <c r="L140" s="4">
        <f t="shared" si="30"/>
        <v>0</v>
      </c>
      <c r="M140" s="4">
        <f t="shared" si="30"/>
        <v>0</v>
      </c>
      <c r="N140" s="4">
        <f t="shared" si="30"/>
        <v>0</v>
      </c>
      <c r="O140" s="3">
        <f>O143+O141+O142</f>
        <v>51.790000000000006</v>
      </c>
      <c r="P140" s="90">
        <f t="shared" si="15"/>
        <v>104.39427534771215</v>
      </c>
    </row>
    <row r="141" spans="1:16" ht="117" customHeight="1" outlineLevel="2">
      <c r="A141" s="11">
        <v>738</v>
      </c>
      <c r="B141" s="12">
        <v>1160105301</v>
      </c>
      <c r="C141" s="12" t="s">
        <v>181</v>
      </c>
      <c r="D141" s="13">
        <v>140</v>
      </c>
      <c r="E141" s="5" t="s">
        <v>331</v>
      </c>
      <c r="F141" s="15"/>
      <c r="G141" s="3">
        <v>14</v>
      </c>
      <c r="H141" s="4"/>
      <c r="I141" s="4"/>
      <c r="J141" s="4"/>
      <c r="K141" s="4"/>
      <c r="L141" s="4"/>
      <c r="M141" s="4"/>
      <c r="N141" s="54"/>
      <c r="O141" s="3">
        <v>12.325</v>
      </c>
      <c r="P141" s="90">
        <f t="shared" si="15"/>
        <v>88.03571428571428</v>
      </c>
    </row>
    <row r="142" spans="1:16" ht="117" customHeight="1" outlineLevel="2">
      <c r="A142" s="11">
        <v>836</v>
      </c>
      <c r="B142" s="12">
        <v>1160105301</v>
      </c>
      <c r="C142" s="12" t="s">
        <v>181</v>
      </c>
      <c r="D142" s="13">
        <v>140</v>
      </c>
      <c r="E142" s="5" t="s">
        <v>331</v>
      </c>
      <c r="F142" s="15"/>
      <c r="G142" s="3">
        <v>9.856</v>
      </c>
      <c r="H142" s="4"/>
      <c r="I142" s="4"/>
      <c r="J142" s="4"/>
      <c r="K142" s="4"/>
      <c r="L142" s="4"/>
      <c r="M142" s="4"/>
      <c r="N142" s="54"/>
      <c r="O142" s="3">
        <v>13.706</v>
      </c>
      <c r="P142" s="90">
        <f t="shared" si="15"/>
        <v>139.0625</v>
      </c>
    </row>
    <row r="143" spans="1:16" ht="117.75" customHeight="1" outlineLevel="2">
      <c r="A143" s="11">
        <v>936</v>
      </c>
      <c r="B143" s="12">
        <v>1160105301</v>
      </c>
      <c r="C143" s="12" t="s">
        <v>181</v>
      </c>
      <c r="D143" s="13">
        <v>140</v>
      </c>
      <c r="E143" s="5" t="s">
        <v>331</v>
      </c>
      <c r="F143" s="15"/>
      <c r="G143" s="3">
        <v>25.754</v>
      </c>
      <c r="H143" s="98"/>
      <c r="I143" s="98"/>
      <c r="J143" s="98"/>
      <c r="K143" s="98"/>
      <c r="L143" s="98"/>
      <c r="M143" s="98"/>
      <c r="N143" s="99"/>
      <c r="O143" s="87">
        <v>25.759</v>
      </c>
      <c r="P143" s="90">
        <f t="shared" si="15"/>
        <v>100.01941445988973</v>
      </c>
    </row>
    <row r="144" spans="1:16" ht="112.5" hidden="1" outlineLevel="5">
      <c r="A144" s="11" t="s">
        <v>179</v>
      </c>
      <c r="B144" s="12" t="s">
        <v>234</v>
      </c>
      <c r="C144" s="12" t="s">
        <v>181</v>
      </c>
      <c r="D144" s="13" t="s">
        <v>235</v>
      </c>
      <c r="E144" s="5" t="s">
        <v>121</v>
      </c>
      <c r="F144" s="15"/>
      <c r="G144" s="3"/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1">
        <v>0</v>
      </c>
      <c r="O144" s="79"/>
      <c r="P144" s="90" t="e">
        <f t="shared" si="15"/>
        <v>#DIV/0!</v>
      </c>
    </row>
    <row r="145" spans="1:16" ht="112.5" hidden="1" outlineLevel="6">
      <c r="A145" s="11" t="s">
        <v>184</v>
      </c>
      <c r="B145" s="12" t="s">
        <v>234</v>
      </c>
      <c r="C145" s="12" t="s">
        <v>181</v>
      </c>
      <c r="D145" s="13" t="s">
        <v>235</v>
      </c>
      <c r="E145" s="5" t="s">
        <v>121</v>
      </c>
      <c r="F145" s="15"/>
      <c r="G145" s="3"/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1">
        <v>0</v>
      </c>
      <c r="O145" s="79"/>
      <c r="P145" s="90" t="e">
        <f t="shared" si="15"/>
        <v>#DIV/0!</v>
      </c>
    </row>
    <row r="146" spans="1:16" ht="93.75" hidden="1" outlineLevel="5">
      <c r="A146" s="11" t="s">
        <v>179</v>
      </c>
      <c r="B146" s="12" t="s">
        <v>236</v>
      </c>
      <c r="C146" s="12" t="s">
        <v>181</v>
      </c>
      <c r="D146" s="13" t="s">
        <v>235</v>
      </c>
      <c r="E146" s="5" t="s">
        <v>122</v>
      </c>
      <c r="F146" s="15"/>
      <c r="G146" s="3"/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1">
        <v>0</v>
      </c>
      <c r="O146" s="79"/>
      <c r="P146" s="90" t="e">
        <f t="shared" si="15"/>
        <v>#DIV/0!</v>
      </c>
    </row>
    <row r="147" spans="1:16" ht="93.75" hidden="1" outlineLevel="6">
      <c r="A147" s="11" t="s">
        <v>184</v>
      </c>
      <c r="B147" s="12" t="s">
        <v>236</v>
      </c>
      <c r="C147" s="12" t="s">
        <v>181</v>
      </c>
      <c r="D147" s="13" t="s">
        <v>235</v>
      </c>
      <c r="E147" s="5" t="s">
        <v>122</v>
      </c>
      <c r="F147" s="15"/>
      <c r="G147" s="3"/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1">
        <v>0</v>
      </c>
      <c r="O147" s="79"/>
      <c r="P147" s="90" t="e">
        <f t="shared" si="15"/>
        <v>#DIV/0!</v>
      </c>
    </row>
    <row r="148" spans="1:16" ht="152.25" customHeight="1" outlineLevel="5" collapsed="1">
      <c r="A148" s="11" t="s">
        <v>179</v>
      </c>
      <c r="B148" s="12">
        <v>1160106301</v>
      </c>
      <c r="C148" s="12" t="s">
        <v>181</v>
      </c>
      <c r="D148" s="13" t="s">
        <v>235</v>
      </c>
      <c r="E148" s="5" t="s">
        <v>332</v>
      </c>
      <c r="F148" s="15"/>
      <c r="G148" s="3">
        <f>G149+G150</f>
        <v>85.316</v>
      </c>
      <c r="H148" s="4">
        <f aca="true" t="shared" si="31" ref="H148:N148">H149</f>
        <v>0</v>
      </c>
      <c r="I148" s="4">
        <f t="shared" si="31"/>
        <v>0</v>
      </c>
      <c r="J148" s="4">
        <f t="shared" si="31"/>
        <v>0</v>
      </c>
      <c r="K148" s="4">
        <f t="shared" si="31"/>
        <v>0</v>
      </c>
      <c r="L148" s="4">
        <f t="shared" si="31"/>
        <v>0</v>
      </c>
      <c r="M148" s="4">
        <f t="shared" si="31"/>
        <v>0</v>
      </c>
      <c r="N148" s="4">
        <f t="shared" si="31"/>
        <v>0</v>
      </c>
      <c r="O148" s="94">
        <f>O149+O150</f>
        <v>86.483</v>
      </c>
      <c r="P148" s="90">
        <f t="shared" si="15"/>
        <v>101.36785597074407</v>
      </c>
    </row>
    <row r="149" spans="1:16" ht="153" customHeight="1" outlineLevel="6">
      <c r="A149" s="11">
        <v>738</v>
      </c>
      <c r="B149" s="12">
        <v>1160106301</v>
      </c>
      <c r="C149" s="12" t="s">
        <v>181</v>
      </c>
      <c r="D149" s="13" t="s">
        <v>235</v>
      </c>
      <c r="E149" s="5" t="s">
        <v>332</v>
      </c>
      <c r="F149" s="15"/>
      <c r="G149" s="3">
        <v>81.421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9">
        <v>0</v>
      </c>
      <c r="O149" s="95">
        <v>86.183</v>
      </c>
      <c r="P149" s="90">
        <f t="shared" si="15"/>
        <v>105.84861399393277</v>
      </c>
    </row>
    <row r="150" spans="1:16" ht="153" customHeight="1" outlineLevel="6">
      <c r="A150" s="11">
        <v>836</v>
      </c>
      <c r="B150" s="12">
        <v>1160106301</v>
      </c>
      <c r="C150" s="12" t="s">
        <v>181</v>
      </c>
      <c r="D150" s="13" t="s">
        <v>235</v>
      </c>
      <c r="E150" s="5" t="s">
        <v>332</v>
      </c>
      <c r="F150" s="14"/>
      <c r="G150" s="3">
        <v>3.895</v>
      </c>
      <c r="H150" s="98"/>
      <c r="I150" s="98"/>
      <c r="J150" s="98"/>
      <c r="K150" s="98"/>
      <c r="L150" s="98"/>
      <c r="M150" s="98"/>
      <c r="N150" s="99"/>
      <c r="O150" s="95">
        <v>0.3</v>
      </c>
      <c r="P150" s="90">
        <f t="shared" si="15"/>
        <v>7.7021822849807435</v>
      </c>
    </row>
    <row r="151" spans="1:16" ht="118.5" customHeight="1" outlineLevel="6">
      <c r="A151" s="11" t="s">
        <v>179</v>
      </c>
      <c r="B151" s="12">
        <v>1160107301</v>
      </c>
      <c r="C151" s="12" t="s">
        <v>181</v>
      </c>
      <c r="D151" s="13" t="s">
        <v>235</v>
      </c>
      <c r="E151" s="5" t="s">
        <v>333</v>
      </c>
      <c r="F151" s="14"/>
      <c r="G151" s="3">
        <f>G153</f>
        <v>26.39</v>
      </c>
      <c r="H151" s="4">
        <f aca="true" t="shared" si="32" ref="H151:O151">H153+H152</f>
        <v>0</v>
      </c>
      <c r="I151" s="4">
        <f t="shared" si="32"/>
        <v>0</v>
      </c>
      <c r="J151" s="4">
        <f t="shared" si="32"/>
        <v>0</v>
      </c>
      <c r="K151" s="4">
        <f t="shared" si="32"/>
        <v>0</v>
      </c>
      <c r="L151" s="4">
        <f t="shared" si="32"/>
        <v>0</v>
      </c>
      <c r="M151" s="4">
        <f t="shared" si="32"/>
        <v>0</v>
      </c>
      <c r="N151" s="4">
        <f t="shared" si="32"/>
        <v>0</v>
      </c>
      <c r="O151" s="3">
        <f t="shared" si="32"/>
        <v>27.312</v>
      </c>
      <c r="P151" s="90">
        <f t="shared" si="15"/>
        <v>103.49374763167867</v>
      </c>
    </row>
    <row r="152" spans="1:16" ht="93" customHeight="1" hidden="1" outlineLevel="6">
      <c r="A152" s="11">
        <v>141</v>
      </c>
      <c r="B152" s="12">
        <v>1160800001</v>
      </c>
      <c r="C152" s="12" t="s">
        <v>181</v>
      </c>
      <c r="D152" s="13" t="s">
        <v>235</v>
      </c>
      <c r="E152" s="5" t="s">
        <v>0</v>
      </c>
      <c r="F152" s="14"/>
      <c r="G152" s="3"/>
      <c r="H152" s="112"/>
      <c r="I152" s="113"/>
      <c r="J152" s="98"/>
      <c r="K152" s="98"/>
      <c r="L152" s="98"/>
      <c r="M152" s="98"/>
      <c r="N152" s="99"/>
      <c r="O152" s="87"/>
      <c r="P152" s="90" t="e">
        <f aca="true" t="shared" si="33" ref="P152:P182">O152/G152*100</f>
        <v>#DIV/0!</v>
      </c>
    </row>
    <row r="153" spans="1:16" ht="113.25" customHeight="1" outlineLevel="6">
      <c r="A153" s="11">
        <v>738</v>
      </c>
      <c r="B153" s="12">
        <v>1160107301</v>
      </c>
      <c r="C153" s="12" t="s">
        <v>181</v>
      </c>
      <c r="D153" s="13" t="s">
        <v>235</v>
      </c>
      <c r="E153" s="5" t="s">
        <v>333</v>
      </c>
      <c r="F153" s="14"/>
      <c r="G153" s="3">
        <v>26.39</v>
      </c>
      <c r="H153" s="112"/>
      <c r="I153" s="113"/>
      <c r="J153" s="98"/>
      <c r="K153" s="98"/>
      <c r="L153" s="98"/>
      <c r="M153" s="98"/>
      <c r="N153" s="99"/>
      <c r="O153" s="87">
        <v>27.312</v>
      </c>
      <c r="P153" s="90">
        <f t="shared" si="33"/>
        <v>103.49374763167867</v>
      </c>
    </row>
    <row r="154" spans="1:16" ht="113.25" customHeight="1" outlineLevel="6">
      <c r="A154" s="11" t="s">
        <v>179</v>
      </c>
      <c r="B154" s="12">
        <v>1160108301</v>
      </c>
      <c r="C154" s="12" t="s">
        <v>181</v>
      </c>
      <c r="D154" s="13" t="s">
        <v>235</v>
      </c>
      <c r="E154" s="60" t="s">
        <v>371</v>
      </c>
      <c r="F154" s="14"/>
      <c r="G154" s="3">
        <f>G155</f>
        <v>2</v>
      </c>
      <c r="H154" s="3">
        <f aca="true" t="shared" si="34" ref="H154:O154">H155</f>
        <v>0</v>
      </c>
      <c r="I154" s="3">
        <f t="shared" si="34"/>
        <v>0</v>
      </c>
      <c r="J154" s="3">
        <f t="shared" si="34"/>
        <v>0</v>
      </c>
      <c r="K154" s="3">
        <f t="shared" si="34"/>
        <v>0</v>
      </c>
      <c r="L154" s="3">
        <f t="shared" si="34"/>
        <v>0</v>
      </c>
      <c r="M154" s="3">
        <f t="shared" si="34"/>
        <v>0</v>
      </c>
      <c r="N154" s="3">
        <f t="shared" si="34"/>
        <v>0</v>
      </c>
      <c r="O154" s="3">
        <f t="shared" si="34"/>
        <v>2</v>
      </c>
      <c r="P154" s="90">
        <f t="shared" si="33"/>
        <v>100</v>
      </c>
    </row>
    <row r="155" spans="1:16" ht="113.25" customHeight="1" outlineLevel="6">
      <c r="A155" s="11">
        <v>738</v>
      </c>
      <c r="B155" s="12">
        <v>1160108301</v>
      </c>
      <c r="C155" s="12" t="s">
        <v>181</v>
      </c>
      <c r="D155" s="13" t="s">
        <v>235</v>
      </c>
      <c r="E155" s="60" t="s">
        <v>371</v>
      </c>
      <c r="F155" s="14"/>
      <c r="G155" s="3">
        <v>2</v>
      </c>
      <c r="H155" s="112"/>
      <c r="I155" s="113"/>
      <c r="J155" s="98"/>
      <c r="K155" s="98"/>
      <c r="L155" s="98"/>
      <c r="M155" s="98"/>
      <c r="N155" s="99"/>
      <c r="O155" s="87">
        <v>2</v>
      </c>
      <c r="P155" s="90">
        <f t="shared" si="33"/>
        <v>100</v>
      </c>
    </row>
    <row r="156" spans="1:16" ht="131.25" customHeight="1" outlineLevel="6">
      <c r="A156" s="11" t="s">
        <v>179</v>
      </c>
      <c r="B156" s="12">
        <v>1160109301</v>
      </c>
      <c r="C156" s="12" t="s">
        <v>181</v>
      </c>
      <c r="D156" s="13" t="s">
        <v>235</v>
      </c>
      <c r="E156" s="60" t="s">
        <v>361</v>
      </c>
      <c r="F156" s="14"/>
      <c r="G156" s="3">
        <f>G157</f>
        <v>15</v>
      </c>
      <c r="H156" s="112"/>
      <c r="I156" s="113"/>
      <c r="J156" s="98"/>
      <c r="K156" s="98"/>
      <c r="L156" s="98"/>
      <c r="M156" s="98"/>
      <c r="N156" s="99"/>
      <c r="O156" s="3">
        <f>O159+O165+O157</f>
        <v>15</v>
      </c>
      <c r="P156" s="90">
        <f t="shared" si="33"/>
        <v>100</v>
      </c>
    </row>
    <row r="157" spans="1:16" ht="135.75" customHeight="1" outlineLevel="6">
      <c r="A157" s="11">
        <v>738</v>
      </c>
      <c r="B157" s="12">
        <v>1160109301</v>
      </c>
      <c r="C157" s="12" t="s">
        <v>181</v>
      </c>
      <c r="D157" s="13" t="s">
        <v>235</v>
      </c>
      <c r="E157" s="60" t="s">
        <v>361</v>
      </c>
      <c r="F157" s="14"/>
      <c r="G157" s="3">
        <v>15</v>
      </c>
      <c r="H157" s="112"/>
      <c r="I157" s="113"/>
      <c r="J157" s="98"/>
      <c r="K157" s="98"/>
      <c r="L157" s="98"/>
      <c r="M157" s="98"/>
      <c r="N157" s="99"/>
      <c r="O157" s="87">
        <v>15</v>
      </c>
      <c r="P157" s="90">
        <f t="shared" si="33"/>
        <v>100</v>
      </c>
    </row>
    <row r="158" spans="1:20" ht="135.75" customHeight="1" outlineLevel="4">
      <c r="A158" s="11" t="s">
        <v>179</v>
      </c>
      <c r="B158" s="12">
        <v>1160110301</v>
      </c>
      <c r="C158" s="12" t="s">
        <v>181</v>
      </c>
      <c r="D158" s="13" t="s">
        <v>235</v>
      </c>
      <c r="E158" s="5" t="s">
        <v>335</v>
      </c>
      <c r="F158" s="14"/>
      <c r="G158" s="3">
        <f>G167</f>
        <v>0.5</v>
      </c>
      <c r="H158" s="4">
        <f aca="true" t="shared" si="35" ref="H158:O158">H161+H167+H159</f>
        <v>63</v>
      </c>
      <c r="I158" s="4">
        <f t="shared" si="35"/>
        <v>63</v>
      </c>
      <c r="J158" s="4">
        <f t="shared" si="35"/>
        <v>63</v>
      </c>
      <c r="K158" s="4">
        <f t="shared" si="35"/>
        <v>63</v>
      </c>
      <c r="L158" s="4">
        <f t="shared" si="35"/>
        <v>63</v>
      </c>
      <c r="M158" s="4">
        <f t="shared" si="35"/>
        <v>63</v>
      </c>
      <c r="N158" s="4">
        <f t="shared" si="35"/>
        <v>63</v>
      </c>
      <c r="O158" s="3">
        <f t="shared" si="35"/>
        <v>0.5</v>
      </c>
      <c r="P158" s="90">
        <f t="shared" si="33"/>
        <v>100</v>
      </c>
      <c r="T158" s="123"/>
    </row>
    <row r="159" spans="1:20" ht="151.5" customHeight="1" hidden="1" outlineLevel="4">
      <c r="A159" s="26" t="s">
        <v>317</v>
      </c>
      <c r="B159" s="12" t="s">
        <v>263</v>
      </c>
      <c r="C159" s="12" t="s">
        <v>181</v>
      </c>
      <c r="D159" s="13" t="s">
        <v>235</v>
      </c>
      <c r="E159" s="5" t="s">
        <v>42</v>
      </c>
      <c r="F159" s="14"/>
      <c r="G159" s="3"/>
      <c r="H159" s="100"/>
      <c r="I159" s="101"/>
      <c r="J159" s="102"/>
      <c r="K159" s="103"/>
      <c r="L159" s="103"/>
      <c r="M159" s="103"/>
      <c r="N159" s="104"/>
      <c r="O159" s="80"/>
      <c r="P159" s="90" t="e">
        <f t="shared" si="33"/>
        <v>#DIV/0!</v>
      </c>
      <c r="T159" s="123"/>
    </row>
    <row r="160" spans="1:20" ht="151.5" customHeight="1" hidden="1" outlineLevel="4">
      <c r="A160" s="26" t="s">
        <v>73</v>
      </c>
      <c r="B160" s="12" t="s">
        <v>263</v>
      </c>
      <c r="C160" s="12" t="s">
        <v>181</v>
      </c>
      <c r="D160" s="13" t="s">
        <v>235</v>
      </c>
      <c r="E160" s="5" t="s">
        <v>42</v>
      </c>
      <c r="F160" s="14"/>
      <c r="G160" s="3"/>
      <c r="H160" s="100"/>
      <c r="I160" s="101"/>
      <c r="J160" s="102"/>
      <c r="K160" s="103"/>
      <c r="L160" s="103"/>
      <c r="M160" s="103"/>
      <c r="N160" s="104"/>
      <c r="O160" s="80"/>
      <c r="P160" s="90" t="e">
        <f t="shared" si="33"/>
        <v>#DIV/0!</v>
      </c>
      <c r="T160" s="123"/>
    </row>
    <row r="161" spans="1:20" ht="0.75" customHeight="1" hidden="1" outlineLevel="4">
      <c r="A161" s="71" t="s">
        <v>317</v>
      </c>
      <c r="B161" s="12" t="s">
        <v>263</v>
      </c>
      <c r="C161" s="12" t="s">
        <v>181</v>
      </c>
      <c r="D161" s="13" t="s">
        <v>235</v>
      </c>
      <c r="E161" s="5" t="s">
        <v>75</v>
      </c>
      <c r="F161" s="14"/>
      <c r="G161" s="3"/>
      <c r="H161" s="100"/>
      <c r="I161" s="101"/>
      <c r="J161" s="102"/>
      <c r="K161" s="103"/>
      <c r="L161" s="103"/>
      <c r="M161" s="103"/>
      <c r="N161" s="104"/>
      <c r="O161" s="3"/>
      <c r="P161" s="90" t="e">
        <f t="shared" si="33"/>
        <v>#DIV/0!</v>
      </c>
      <c r="T161" s="123"/>
    </row>
    <row r="162" spans="1:20" ht="153.75" customHeight="1" hidden="1" outlineLevel="4">
      <c r="A162" s="26" t="s">
        <v>1</v>
      </c>
      <c r="B162" s="12" t="s">
        <v>263</v>
      </c>
      <c r="C162" s="12" t="s">
        <v>181</v>
      </c>
      <c r="D162" s="13" t="s">
        <v>235</v>
      </c>
      <c r="E162" s="5" t="s">
        <v>91</v>
      </c>
      <c r="F162" s="14"/>
      <c r="G162" s="3"/>
      <c r="H162" s="100"/>
      <c r="I162" s="101"/>
      <c r="J162" s="102"/>
      <c r="K162" s="103"/>
      <c r="L162" s="103"/>
      <c r="M162" s="103"/>
      <c r="N162" s="104"/>
      <c r="O162" s="76"/>
      <c r="P162" s="90" t="e">
        <f t="shared" si="33"/>
        <v>#DIV/0!</v>
      </c>
      <c r="T162" s="123"/>
    </row>
    <row r="163" spans="1:16" ht="56.25" hidden="1" outlineLevel="5">
      <c r="A163" s="26" t="s">
        <v>1</v>
      </c>
      <c r="B163" s="12" t="s">
        <v>263</v>
      </c>
      <c r="C163" s="12" t="s">
        <v>181</v>
      </c>
      <c r="D163" s="13" t="s">
        <v>235</v>
      </c>
      <c r="E163" s="5" t="s">
        <v>123</v>
      </c>
      <c r="F163" s="15"/>
      <c r="G163" s="3"/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1">
        <v>0</v>
      </c>
      <c r="O163" s="79"/>
      <c r="P163" s="90" t="e">
        <f t="shared" si="33"/>
        <v>#DIV/0!</v>
      </c>
    </row>
    <row r="164" spans="1:16" ht="56.25" hidden="1" outlineLevel="6">
      <c r="A164" s="26" t="s">
        <v>1</v>
      </c>
      <c r="B164" s="12" t="s">
        <v>263</v>
      </c>
      <c r="C164" s="12" t="s">
        <v>181</v>
      </c>
      <c r="D164" s="13" t="s">
        <v>235</v>
      </c>
      <c r="E164" s="5" t="s">
        <v>123</v>
      </c>
      <c r="F164" s="15"/>
      <c r="G164" s="3"/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1">
        <v>0</v>
      </c>
      <c r="O164" s="79"/>
      <c r="P164" s="90" t="e">
        <f t="shared" si="33"/>
        <v>#DIV/0!</v>
      </c>
    </row>
    <row r="165" spans="1:16" ht="37.5" hidden="1" outlineLevel="5">
      <c r="A165" s="26" t="s">
        <v>1</v>
      </c>
      <c r="B165" s="12" t="s">
        <v>263</v>
      </c>
      <c r="C165" s="12" t="s">
        <v>181</v>
      </c>
      <c r="D165" s="13" t="s">
        <v>235</v>
      </c>
      <c r="E165" s="5" t="s">
        <v>124</v>
      </c>
      <c r="F165" s="15"/>
      <c r="G165" s="3"/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1">
        <v>0</v>
      </c>
      <c r="O165" s="79"/>
      <c r="P165" s="90" t="e">
        <f t="shared" si="33"/>
        <v>#DIV/0!</v>
      </c>
    </row>
    <row r="166" spans="1:16" ht="5.25" customHeight="1" hidden="1" outlineLevel="6">
      <c r="A166" s="26" t="s">
        <v>1</v>
      </c>
      <c r="B166" s="12" t="s">
        <v>263</v>
      </c>
      <c r="C166" s="12" t="s">
        <v>181</v>
      </c>
      <c r="D166" s="13" t="s">
        <v>235</v>
      </c>
      <c r="E166" s="5" t="s">
        <v>124</v>
      </c>
      <c r="F166" s="15"/>
      <c r="G166" s="3"/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1">
        <v>0</v>
      </c>
      <c r="O166" s="79"/>
      <c r="P166" s="90" t="e">
        <f t="shared" si="33"/>
        <v>#DIV/0!</v>
      </c>
    </row>
    <row r="167" spans="1:16" ht="135" customHeight="1" outlineLevel="5" collapsed="1">
      <c r="A167" s="26" t="s">
        <v>334</v>
      </c>
      <c r="B167" s="12">
        <v>1160110301</v>
      </c>
      <c r="C167" s="12" t="s">
        <v>181</v>
      </c>
      <c r="D167" s="13" t="s">
        <v>235</v>
      </c>
      <c r="E167" s="5" t="s">
        <v>335</v>
      </c>
      <c r="F167" s="15"/>
      <c r="G167" s="3">
        <v>0.5</v>
      </c>
      <c r="H167" s="4">
        <v>63</v>
      </c>
      <c r="I167" s="4">
        <v>63</v>
      </c>
      <c r="J167" s="4">
        <v>63</v>
      </c>
      <c r="K167" s="4">
        <v>63</v>
      </c>
      <c r="L167" s="4">
        <v>63</v>
      </c>
      <c r="M167" s="4">
        <v>63</v>
      </c>
      <c r="N167" s="4">
        <v>63</v>
      </c>
      <c r="O167" s="3">
        <v>0.5</v>
      </c>
      <c r="P167" s="90">
        <f t="shared" si="33"/>
        <v>100</v>
      </c>
    </row>
    <row r="168" spans="1:16" ht="23.25" customHeight="1" hidden="1" outlineLevel="6">
      <c r="A168" s="26" t="s">
        <v>1</v>
      </c>
      <c r="B168" s="12" t="s">
        <v>263</v>
      </c>
      <c r="C168" s="12" t="s">
        <v>181</v>
      </c>
      <c r="D168" s="13" t="s">
        <v>235</v>
      </c>
      <c r="E168" s="5" t="s">
        <v>125</v>
      </c>
      <c r="F168" s="15"/>
      <c r="G168" s="3"/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1">
        <v>0</v>
      </c>
      <c r="O168" s="79"/>
      <c r="P168" s="90" t="e">
        <f t="shared" si="33"/>
        <v>#DIV/0!</v>
      </c>
    </row>
    <row r="169" spans="1:16" ht="115.5" customHeight="1" outlineLevel="6">
      <c r="A169" s="26" t="s">
        <v>179</v>
      </c>
      <c r="B169" s="12">
        <v>1160113301</v>
      </c>
      <c r="C169" s="12" t="s">
        <v>181</v>
      </c>
      <c r="D169" s="13" t="s">
        <v>235</v>
      </c>
      <c r="E169" s="60" t="s">
        <v>362</v>
      </c>
      <c r="F169" s="14"/>
      <c r="G169" s="3">
        <f>G170</f>
        <v>1.5</v>
      </c>
      <c r="H169" s="110"/>
      <c r="I169" s="110"/>
      <c r="J169" s="110"/>
      <c r="K169" s="110"/>
      <c r="L169" s="110"/>
      <c r="M169" s="110"/>
      <c r="N169" s="111"/>
      <c r="O169" s="3">
        <f>O170</f>
        <v>1.5</v>
      </c>
      <c r="P169" s="90">
        <f t="shared" si="33"/>
        <v>100</v>
      </c>
    </row>
    <row r="170" spans="1:16" ht="117.75" customHeight="1" outlineLevel="6">
      <c r="A170" s="26" t="s">
        <v>334</v>
      </c>
      <c r="B170" s="12">
        <v>1160113301</v>
      </c>
      <c r="C170" s="12" t="s">
        <v>181</v>
      </c>
      <c r="D170" s="13" t="s">
        <v>235</v>
      </c>
      <c r="E170" s="60" t="s">
        <v>362</v>
      </c>
      <c r="F170" s="14"/>
      <c r="G170" s="3">
        <v>1.5</v>
      </c>
      <c r="H170" s="110"/>
      <c r="I170" s="110"/>
      <c r="J170" s="110"/>
      <c r="K170" s="110"/>
      <c r="L170" s="110"/>
      <c r="M170" s="110"/>
      <c r="N170" s="111"/>
      <c r="O170" s="95">
        <v>1.5</v>
      </c>
      <c r="P170" s="90">
        <f t="shared" si="33"/>
        <v>100</v>
      </c>
    </row>
    <row r="171" spans="1:16" ht="153" customHeight="1" outlineLevel="6">
      <c r="A171" s="26" t="s">
        <v>179</v>
      </c>
      <c r="B171" s="12">
        <v>1160114301</v>
      </c>
      <c r="C171" s="12" t="s">
        <v>181</v>
      </c>
      <c r="D171" s="13" t="s">
        <v>235</v>
      </c>
      <c r="E171" s="60" t="s">
        <v>365</v>
      </c>
      <c r="F171" s="14"/>
      <c r="G171" s="3">
        <f>G172</f>
        <v>12.249</v>
      </c>
      <c r="H171" s="3">
        <f aca="true" t="shared" si="36" ref="H171:O171">H172</f>
        <v>0</v>
      </c>
      <c r="I171" s="3">
        <f t="shared" si="36"/>
        <v>0</v>
      </c>
      <c r="J171" s="3">
        <f t="shared" si="36"/>
        <v>0</v>
      </c>
      <c r="K171" s="3">
        <f t="shared" si="36"/>
        <v>0</v>
      </c>
      <c r="L171" s="3">
        <f t="shared" si="36"/>
        <v>0</v>
      </c>
      <c r="M171" s="3">
        <f t="shared" si="36"/>
        <v>0</v>
      </c>
      <c r="N171" s="3">
        <f t="shared" si="36"/>
        <v>0</v>
      </c>
      <c r="O171" s="3">
        <f t="shared" si="36"/>
        <v>12.25</v>
      </c>
      <c r="P171" s="90">
        <f t="shared" si="33"/>
        <v>100.00816393174952</v>
      </c>
    </row>
    <row r="172" spans="1:16" ht="150.75" customHeight="1" outlineLevel="6">
      <c r="A172" s="26" t="s">
        <v>334</v>
      </c>
      <c r="B172" s="12">
        <v>1160114301</v>
      </c>
      <c r="C172" s="12" t="s">
        <v>181</v>
      </c>
      <c r="D172" s="13" t="s">
        <v>235</v>
      </c>
      <c r="E172" s="60" t="s">
        <v>365</v>
      </c>
      <c r="F172" s="14"/>
      <c r="G172" s="3">
        <v>12.249</v>
      </c>
      <c r="H172" s="110"/>
      <c r="I172" s="110"/>
      <c r="J172" s="110"/>
      <c r="K172" s="110"/>
      <c r="L172" s="110"/>
      <c r="M172" s="110"/>
      <c r="N172" s="111"/>
      <c r="O172" s="95">
        <v>12.25</v>
      </c>
      <c r="P172" s="90">
        <f t="shared" si="33"/>
        <v>100.00816393174952</v>
      </c>
    </row>
    <row r="173" spans="1:16" ht="176.25" customHeight="1" outlineLevel="6">
      <c r="A173" s="11" t="s">
        <v>179</v>
      </c>
      <c r="B173" s="12">
        <v>1160115301</v>
      </c>
      <c r="C173" s="12" t="s">
        <v>181</v>
      </c>
      <c r="D173" s="13" t="s">
        <v>235</v>
      </c>
      <c r="E173" s="60" t="s">
        <v>366</v>
      </c>
      <c r="F173" s="14"/>
      <c r="G173" s="3">
        <f aca="true" t="shared" si="37" ref="G173:O173">G175+G174</f>
        <v>0.15</v>
      </c>
      <c r="H173" s="3">
        <f t="shared" si="37"/>
        <v>0</v>
      </c>
      <c r="I173" s="3">
        <f t="shared" si="37"/>
        <v>0</v>
      </c>
      <c r="J173" s="3">
        <f t="shared" si="37"/>
        <v>0</v>
      </c>
      <c r="K173" s="3">
        <f t="shared" si="37"/>
        <v>0</v>
      </c>
      <c r="L173" s="3">
        <f t="shared" si="37"/>
        <v>0</v>
      </c>
      <c r="M173" s="3">
        <f t="shared" si="37"/>
        <v>0</v>
      </c>
      <c r="N173" s="3">
        <f t="shared" si="37"/>
        <v>0</v>
      </c>
      <c r="O173" s="3">
        <f t="shared" si="37"/>
        <v>0.15</v>
      </c>
      <c r="P173" s="90">
        <f t="shared" si="33"/>
        <v>100</v>
      </c>
    </row>
    <row r="174" spans="1:16" ht="191.25" customHeight="1" outlineLevel="6">
      <c r="A174" s="11">
        <v>738</v>
      </c>
      <c r="B174" s="12">
        <v>1160115301</v>
      </c>
      <c r="C174" s="12" t="s">
        <v>181</v>
      </c>
      <c r="D174" s="13" t="s">
        <v>235</v>
      </c>
      <c r="E174" s="60" t="s">
        <v>367</v>
      </c>
      <c r="F174" s="14"/>
      <c r="G174" s="3">
        <v>0.15</v>
      </c>
      <c r="H174" s="98"/>
      <c r="I174" s="98"/>
      <c r="J174" s="98"/>
      <c r="K174" s="98"/>
      <c r="L174" s="98"/>
      <c r="M174" s="98"/>
      <c r="N174" s="99"/>
      <c r="O174" s="87">
        <v>0.15</v>
      </c>
      <c r="P174" s="90">
        <f t="shared" si="33"/>
        <v>100</v>
      </c>
    </row>
    <row r="175" spans="1:16" ht="20.25" customHeight="1" hidden="1" outlineLevel="6">
      <c r="A175" s="11">
        <v>188</v>
      </c>
      <c r="B175" s="12">
        <v>1162800001</v>
      </c>
      <c r="C175" s="12" t="s">
        <v>181</v>
      </c>
      <c r="D175" s="13" t="s">
        <v>235</v>
      </c>
      <c r="E175" s="5" t="s">
        <v>44</v>
      </c>
      <c r="F175" s="14"/>
      <c r="G175" s="3"/>
      <c r="H175" s="98"/>
      <c r="I175" s="98"/>
      <c r="J175" s="98"/>
      <c r="K175" s="98"/>
      <c r="L175" s="98"/>
      <c r="M175" s="98"/>
      <c r="N175" s="99"/>
      <c r="O175" s="78"/>
      <c r="P175" s="90" t="e">
        <f t="shared" si="33"/>
        <v>#DIV/0!</v>
      </c>
    </row>
    <row r="176" spans="1:16" ht="133.5" customHeight="1" outlineLevel="6">
      <c r="A176" s="11" t="s">
        <v>179</v>
      </c>
      <c r="B176" s="12">
        <v>1160117301</v>
      </c>
      <c r="C176" s="12" t="s">
        <v>181</v>
      </c>
      <c r="D176" s="13" t="s">
        <v>235</v>
      </c>
      <c r="E176" s="60" t="s">
        <v>363</v>
      </c>
      <c r="F176" s="14"/>
      <c r="G176" s="3">
        <f>G177</f>
        <v>4.845</v>
      </c>
      <c r="H176" s="3">
        <f aca="true" t="shared" si="38" ref="H176:O176">H177</f>
        <v>0</v>
      </c>
      <c r="I176" s="3">
        <f t="shared" si="38"/>
        <v>0</v>
      </c>
      <c r="J176" s="3">
        <f t="shared" si="38"/>
        <v>0</v>
      </c>
      <c r="K176" s="3">
        <f t="shared" si="38"/>
        <v>0</v>
      </c>
      <c r="L176" s="3">
        <f t="shared" si="38"/>
        <v>0</v>
      </c>
      <c r="M176" s="3">
        <f t="shared" si="38"/>
        <v>0</v>
      </c>
      <c r="N176" s="3">
        <f t="shared" si="38"/>
        <v>0</v>
      </c>
      <c r="O176" s="3">
        <f t="shared" si="38"/>
        <v>4.899</v>
      </c>
      <c r="P176" s="90">
        <f t="shared" si="33"/>
        <v>101.11455108359134</v>
      </c>
    </row>
    <row r="177" spans="1:16" ht="132" customHeight="1" outlineLevel="6">
      <c r="A177" s="11">
        <v>738</v>
      </c>
      <c r="B177" s="12">
        <v>1160117301</v>
      </c>
      <c r="C177" s="12" t="s">
        <v>181</v>
      </c>
      <c r="D177" s="13" t="s">
        <v>235</v>
      </c>
      <c r="E177" s="60" t="s">
        <v>363</v>
      </c>
      <c r="F177" s="14"/>
      <c r="G177" s="3">
        <v>4.845</v>
      </c>
      <c r="H177" s="98"/>
      <c r="I177" s="98"/>
      <c r="J177" s="98"/>
      <c r="K177" s="98"/>
      <c r="L177" s="98"/>
      <c r="M177" s="98"/>
      <c r="N177" s="99"/>
      <c r="O177" s="95">
        <v>4.899</v>
      </c>
      <c r="P177" s="90">
        <f t="shared" si="33"/>
        <v>101.11455108359134</v>
      </c>
    </row>
    <row r="178" spans="1:16" ht="117" customHeight="1" outlineLevel="6">
      <c r="A178" s="11" t="s">
        <v>179</v>
      </c>
      <c r="B178" s="12">
        <v>1160119301</v>
      </c>
      <c r="C178" s="12" t="s">
        <v>181</v>
      </c>
      <c r="D178" s="13" t="s">
        <v>235</v>
      </c>
      <c r="E178" s="60" t="s">
        <v>364</v>
      </c>
      <c r="F178" s="14"/>
      <c r="G178" s="3">
        <f>G179</f>
        <v>22.5</v>
      </c>
      <c r="H178" s="98"/>
      <c r="I178" s="98"/>
      <c r="J178" s="98"/>
      <c r="K178" s="98"/>
      <c r="L178" s="98"/>
      <c r="M178" s="98"/>
      <c r="N178" s="99"/>
      <c r="O178" s="3">
        <f>O179</f>
        <v>24</v>
      </c>
      <c r="P178" s="90">
        <f t="shared" si="33"/>
        <v>106.66666666666667</v>
      </c>
    </row>
    <row r="179" spans="1:16" ht="117" customHeight="1" outlineLevel="6">
      <c r="A179" s="11">
        <v>738</v>
      </c>
      <c r="B179" s="12">
        <v>1160119301</v>
      </c>
      <c r="C179" s="12" t="s">
        <v>181</v>
      </c>
      <c r="D179" s="13" t="s">
        <v>235</v>
      </c>
      <c r="E179" s="60" t="s">
        <v>364</v>
      </c>
      <c r="F179" s="14"/>
      <c r="G179" s="3">
        <v>22.5</v>
      </c>
      <c r="H179" s="98"/>
      <c r="I179" s="98"/>
      <c r="J179" s="98"/>
      <c r="K179" s="98"/>
      <c r="L179" s="98"/>
      <c r="M179" s="98"/>
      <c r="N179" s="99"/>
      <c r="O179" s="95">
        <v>24</v>
      </c>
      <c r="P179" s="90">
        <f t="shared" si="33"/>
        <v>106.66666666666667</v>
      </c>
    </row>
    <row r="180" spans="1:16" ht="130.5" customHeight="1" outlineLevel="6">
      <c r="A180" s="11" t="s">
        <v>179</v>
      </c>
      <c r="B180" s="12">
        <v>1160120301</v>
      </c>
      <c r="C180" s="12" t="s">
        <v>181</v>
      </c>
      <c r="D180" s="13" t="s">
        <v>235</v>
      </c>
      <c r="E180" s="5" t="s">
        <v>336</v>
      </c>
      <c r="F180" s="14"/>
      <c r="G180" s="3">
        <f>G182+G183</f>
        <v>235.712</v>
      </c>
      <c r="H180" s="3">
        <f aca="true" t="shared" si="39" ref="H180:O180">H182+H183</f>
        <v>60</v>
      </c>
      <c r="I180" s="3">
        <f t="shared" si="39"/>
        <v>60</v>
      </c>
      <c r="J180" s="3">
        <f t="shared" si="39"/>
        <v>60</v>
      </c>
      <c r="K180" s="3">
        <f t="shared" si="39"/>
        <v>60</v>
      </c>
      <c r="L180" s="3">
        <f t="shared" si="39"/>
        <v>60</v>
      </c>
      <c r="M180" s="3">
        <f t="shared" si="39"/>
        <v>60</v>
      </c>
      <c r="N180" s="3">
        <f t="shared" si="39"/>
        <v>60</v>
      </c>
      <c r="O180" s="3">
        <f t="shared" si="39"/>
        <v>236.54399999999998</v>
      </c>
      <c r="P180" s="90">
        <f t="shared" si="33"/>
        <v>100.35297311973935</v>
      </c>
    </row>
    <row r="181" spans="1:16" ht="41.25" customHeight="1" hidden="1" outlineLevel="6">
      <c r="A181" s="11">
        <v>106</v>
      </c>
      <c r="B181" s="12">
        <v>1163000001</v>
      </c>
      <c r="C181" s="12" t="s">
        <v>181</v>
      </c>
      <c r="D181" s="13" t="s">
        <v>235</v>
      </c>
      <c r="E181" s="5" t="s">
        <v>90</v>
      </c>
      <c r="F181" s="14"/>
      <c r="G181" s="3"/>
      <c r="H181" s="98"/>
      <c r="I181" s="98"/>
      <c r="J181" s="98"/>
      <c r="K181" s="98"/>
      <c r="L181" s="98"/>
      <c r="M181" s="98"/>
      <c r="N181" s="99"/>
      <c r="O181" s="87"/>
      <c r="P181" s="90" t="e">
        <f t="shared" si="33"/>
        <v>#DIV/0!</v>
      </c>
    </row>
    <row r="182" spans="1:16" ht="135.75" customHeight="1" outlineLevel="6">
      <c r="A182" s="11">
        <v>738</v>
      </c>
      <c r="B182" s="12">
        <v>1160120301</v>
      </c>
      <c r="C182" s="12" t="s">
        <v>181</v>
      </c>
      <c r="D182" s="13" t="s">
        <v>235</v>
      </c>
      <c r="E182" s="5" t="s">
        <v>336</v>
      </c>
      <c r="F182" s="14"/>
      <c r="G182" s="3">
        <v>223.012</v>
      </c>
      <c r="H182" s="98"/>
      <c r="I182" s="98"/>
      <c r="J182" s="98"/>
      <c r="K182" s="98"/>
      <c r="L182" s="98"/>
      <c r="M182" s="98"/>
      <c r="N182" s="99"/>
      <c r="O182" s="95">
        <v>223.093</v>
      </c>
      <c r="P182" s="90">
        <f t="shared" si="33"/>
        <v>100.03632091546643</v>
      </c>
    </row>
    <row r="183" spans="1:16" ht="135" customHeight="1" outlineLevel="6">
      <c r="A183" s="11">
        <v>836</v>
      </c>
      <c r="B183" s="12">
        <v>1160120301</v>
      </c>
      <c r="C183" s="12" t="s">
        <v>181</v>
      </c>
      <c r="D183" s="13" t="s">
        <v>235</v>
      </c>
      <c r="E183" s="5" t="s">
        <v>336</v>
      </c>
      <c r="F183" s="15"/>
      <c r="G183" s="3">
        <v>12.7</v>
      </c>
      <c r="H183" s="4">
        <f aca="true" t="shared" si="40" ref="H183:N183">H187+H188+H185</f>
        <v>60</v>
      </c>
      <c r="I183" s="4">
        <f t="shared" si="40"/>
        <v>60</v>
      </c>
      <c r="J183" s="4">
        <f t="shared" si="40"/>
        <v>60</v>
      </c>
      <c r="K183" s="4">
        <f t="shared" si="40"/>
        <v>60</v>
      </c>
      <c r="L183" s="4">
        <f t="shared" si="40"/>
        <v>60</v>
      </c>
      <c r="M183" s="4">
        <f t="shared" si="40"/>
        <v>60</v>
      </c>
      <c r="N183" s="4">
        <f t="shared" si="40"/>
        <v>60</v>
      </c>
      <c r="O183" s="3">
        <v>13.451</v>
      </c>
      <c r="P183" s="90">
        <f aca="true" t="shared" si="41" ref="P183:P213">O183/G183*100</f>
        <v>105.91338582677166</v>
      </c>
    </row>
    <row r="184" spans="1:16" ht="21.75" customHeight="1" hidden="1" outlineLevel="6">
      <c r="A184" s="26" t="s">
        <v>146</v>
      </c>
      <c r="B184" s="12">
        <v>1163300005</v>
      </c>
      <c r="C184" s="12" t="s">
        <v>181</v>
      </c>
      <c r="D184" s="13" t="s">
        <v>235</v>
      </c>
      <c r="E184" s="5" t="s">
        <v>84</v>
      </c>
      <c r="F184" s="15"/>
      <c r="G184" s="3"/>
      <c r="H184" s="4"/>
      <c r="I184" s="4"/>
      <c r="J184" s="4"/>
      <c r="K184" s="4"/>
      <c r="L184" s="4"/>
      <c r="M184" s="4"/>
      <c r="N184" s="4"/>
      <c r="O184" s="3"/>
      <c r="P184" s="90" t="e">
        <f t="shared" si="41"/>
        <v>#DIV/0!</v>
      </c>
    </row>
    <row r="185" spans="1:16" ht="18" customHeight="1" hidden="1" outlineLevel="6">
      <c r="A185" s="26" t="s">
        <v>224</v>
      </c>
      <c r="B185" s="12">
        <v>1163300005</v>
      </c>
      <c r="C185" s="12" t="s">
        <v>181</v>
      </c>
      <c r="D185" s="13" t="s">
        <v>235</v>
      </c>
      <c r="E185" s="5" t="s">
        <v>84</v>
      </c>
      <c r="F185" s="15"/>
      <c r="G185" s="3"/>
      <c r="H185" s="4">
        <v>20</v>
      </c>
      <c r="I185" s="4">
        <v>20</v>
      </c>
      <c r="J185" s="4">
        <v>20</v>
      </c>
      <c r="K185" s="4">
        <v>20</v>
      </c>
      <c r="L185" s="4">
        <v>20</v>
      </c>
      <c r="M185" s="4">
        <v>20</v>
      </c>
      <c r="N185" s="4">
        <v>20</v>
      </c>
      <c r="O185" s="3"/>
      <c r="P185" s="90" t="e">
        <f t="shared" si="41"/>
        <v>#DIV/0!</v>
      </c>
    </row>
    <row r="186" spans="1:16" ht="20.25" customHeight="1" hidden="1" outlineLevel="6">
      <c r="A186" s="26" t="s">
        <v>200</v>
      </c>
      <c r="B186" s="12">
        <v>1163300005</v>
      </c>
      <c r="C186" s="12" t="s">
        <v>181</v>
      </c>
      <c r="D186" s="13" t="s">
        <v>235</v>
      </c>
      <c r="E186" s="5" t="s">
        <v>84</v>
      </c>
      <c r="F186" s="15"/>
      <c r="G186" s="3"/>
      <c r="H186" s="4"/>
      <c r="I186" s="4"/>
      <c r="J186" s="4"/>
      <c r="K186" s="4"/>
      <c r="L186" s="4"/>
      <c r="M186" s="4"/>
      <c r="N186" s="4"/>
      <c r="O186" s="3"/>
      <c r="P186" s="90" t="e">
        <f t="shared" si="41"/>
        <v>#DIV/0!</v>
      </c>
    </row>
    <row r="187" spans="1:16" ht="21.75" customHeight="1" hidden="1" outlineLevel="6">
      <c r="A187" s="26" t="s">
        <v>200</v>
      </c>
      <c r="B187" s="12">
        <v>1163300005</v>
      </c>
      <c r="C187" s="12" t="s">
        <v>181</v>
      </c>
      <c r="D187" s="13" t="s">
        <v>235</v>
      </c>
      <c r="E187" s="5" t="s">
        <v>84</v>
      </c>
      <c r="F187" s="15"/>
      <c r="G187" s="3"/>
      <c r="H187" s="4">
        <v>20</v>
      </c>
      <c r="I187" s="4">
        <v>20</v>
      </c>
      <c r="J187" s="4">
        <v>20</v>
      </c>
      <c r="K187" s="4">
        <v>20</v>
      </c>
      <c r="L187" s="4">
        <v>20</v>
      </c>
      <c r="M187" s="4">
        <v>20</v>
      </c>
      <c r="N187" s="4">
        <v>20</v>
      </c>
      <c r="O187" s="76"/>
      <c r="P187" s="90" t="e">
        <f t="shared" si="41"/>
        <v>#DIV/0!</v>
      </c>
    </row>
    <row r="188" spans="1:16" ht="21" customHeight="1" hidden="1" outlineLevel="6">
      <c r="A188" s="26" t="s">
        <v>241</v>
      </c>
      <c r="B188" s="12">
        <v>1163300005</v>
      </c>
      <c r="C188" s="12" t="s">
        <v>181</v>
      </c>
      <c r="D188" s="13" t="s">
        <v>235</v>
      </c>
      <c r="E188" s="46" t="s">
        <v>84</v>
      </c>
      <c r="F188" s="15"/>
      <c r="G188" s="3"/>
      <c r="H188" s="4">
        <v>20</v>
      </c>
      <c r="I188" s="4">
        <v>20</v>
      </c>
      <c r="J188" s="4">
        <v>20</v>
      </c>
      <c r="K188" s="4">
        <v>20</v>
      </c>
      <c r="L188" s="4">
        <v>20</v>
      </c>
      <c r="M188" s="4">
        <v>20</v>
      </c>
      <c r="N188" s="4">
        <v>20</v>
      </c>
      <c r="O188" s="76"/>
      <c r="P188" s="90" t="e">
        <f t="shared" si="41"/>
        <v>#DIV/0!</v>
      </c>
    </row>
    <row r="189" spans="1:16" ht="17.25" customHeight="1" hidden="1" outlineLevel="6">
      <c r="A189" s="26" t="s">
        <v>179</v>
      </c>
      <c r="B189" s="12">
        <v>1163704005</v>
      </c>
      <c r="C189" s="12" t="s">
        <v>181</v>
      </c>
      <c r="D189" s="13" t="s">
        <v>235</v>
      </c>
      <c r="E189" s="46" t="s">
        <v>82</v>
      </c>
      <c r="F189" s="15"/>
      <c r="G189" s="3">
        <f>G190</f>
        <v>0</v>
      </c>
      <c r="H189" s="4">
        <f aca="true" t="shared" si="42" ref="H189:O189">H190</f>
        <v>0</v>
      </c>
      <c r="I189" s="4">
        <f t="shared" si="42"/>
        <v>0</v>
      </c>
      <c r="J189" s="4">
        <f t="shared" si="42"/>
        <v>0</v>
      </c>
      <c r="K189" s="4">
        <f t="shared" si="42"/>
        <v>0</v>
      </c>
      <c r="L189" s="4">
        <f t="shared" si="42"/>
        <v>0</v>
      </c>
      <c r="M189" s="4">
        <f t="shared" si="42"/>
        <v>0</v>
      </c>
      <c r="N189" s="4">
        <f t="shared" si="42"/>
        <v>0</v>
      </c>
      <c r="O189" s="76">
        <f t="shared" si="42"/>
        <v>0</v>
      </c>
      <c r="P189" s="90" t="e">
        <f t="shared" si="41"/>
        <v>#DIV/0!</v>
      </c>
    </row>
    <row r="190" spans="1:16" ht="21.75" customHeight="1" hidden="1" outlineLevel="6">
      <c r="A190" s="26" t="s">
        <v>200</v>
      </c>
      <c r="B190" s="12">
        <v>1163704005</v>
      </c>
      <c r="C190" s="12" t="s">
        <v>181</v>
      </c>
      <c r="D190" s="13" t="s">
        <v>235</v>
      </c>
      <c r="E190" s="46" t="s">
        <v>82</v>
      </c>
      <c r="F190" s="15"/>
      <c r="G190" s="3"/>
      <c r="H190" s="4"/>
      <c r="I190" s="4"/>
      <c r="J190" s="4"/>
      <c r="K190" s="4"/>
      <c r="L190" s="4"/>
      <c r="M190" s="4"/>
      <c r="N190" s="4"/>
      <c r="O190" s="76"/>
      <c r="P190" s="90" t="e">
        <f t="shared" si="41"/>
        <v>#DIV/0!</v>
      </c>
    </row>
    <row r="191" spans="1:16" ht="210.75" customHeight="1" outlineLevel="6">
      <c r="A191" s="11" t="s">
        <v>179</v>
      </c>
      <c r="B191" s="12">
        <v>1160133301</v>
      </c>
      <c r="C191" s="12" t="s">
        <v>181</v>
      </c>
      <c r="D191" s="13" t="s">
        <v>235</v>
      </c>
      <c r="E191" s="131" t="s">
        <v>368</v>
      </c>
      <c r="F191" s="15"/>
      <c r="G191" s="3">
        <f>G192</f>
        <v>7.5</v>
      </c>
      <c r="H191" s="4"/>
      <c r="I191" s="4"/>
      <c r="J191" s="4"/>
      <c r="K191" s="4"/>
      <c r="L191" s="4"/>
      <c r="M191" s="4"/>
      <c r="N191" s="4"/>
      <c r="O191" s="3">
        <f>O192</f>
        <v>7.5</v>
      </c>
      <c r="P191" s="90">
        <f t="shared" si="41"/>
        <v>100</v>
      </c>
    </row>
    <row r="192" spans="1:16" ht="214.5" customHeight="1" outlineLevel="6">
      <c r="A192" s="11">
        <v>738</v>
      </c>
      <c r="B192" s="12">
        <v>1160133301</v>
      </c>
      <c r="C192" s="12" t="s">
        <v>181</v>
      </c>
      <c r="D192" s="13" t="s">
        <v>235</v>
      </c>
      <c r="E192" s="131" t="s">
        <v>368</v>
      </c>
      <c r="F192" s="15"/>
      <c r="G192" s="3">
        <v>7.5</v>
      </c>
      <c r="H192" s="4"/>
      <c r="I192" s="4"/>
      <c r="J192" s="4"/>
      <c r="K192" s="4"/>
      <c r="L192" s="4"/>
      <c r="M192" s="4"/>
      <c r="N192" s="4"/>
      <c r="O192" s="94">
        <v>7.5</v>
      </c>
      <c r="P192" s="90">
        <f t="shared" si="41"/>
        <v>100</v>
      </c>
    </row>
    <row r="193" spans="1:16" ht="116.25" customHeight="1" outlineLevel="6">
      <c r="A193" s="11" t="s">
        <v>179</v>
      </c>
      <c r="B193" s="12">
        <v>1160701005</v>
      </c>
      <c r="C193" s="12" t="s">
        <v>181</v>
      </c>
      <c r="D193" s="13" t="s">
        <v>235</v>
      </c>
      <c r="E193" s="131" t="s">
        <v>377</v>
      </c>
      <c r="F193" s="15"/>
      <c r="G193" s="3"/>
      <c r="H193" s="4"/>
      <c r="I193" s="4"/>
      <c r="J193" s="4"/>
      <c r="K193" s="4"/>
      <c r="L193" s="4"/>
      <c r="M193" s="4"/>
      <c r="N193" s="4"/>
      <c r="O193" s="3">
        <f>O194</f>
        <v>1.62</v>
      </c>
      <c r="P193" s="90"/>
    </row>
    <row r="194" spans="1:16" ht="120" customHeight="1" outlineLevel="6">
      <c r="A194" s="11">
        <v>919</v>
      </c>
      <c r="B194" s="12">
        <v>1160701005</v>
      </c>
      <c r="C194" s="12" t="s">
        <v>181</v>
      </c>
      <c r="D194" s="13" t="s">
        <v>235</v>
      </c>
      <c r="E194" s="131" t="s">
        <v>377</v>
      </c>
      <c r="F194" s="15"/>
      <c r="G194" s="3"/>
      <c r="H194" s="4"/>
      <c r="I194" s="4"/>
      <c r="J194" s="4"/>
      <c r="K194" s="4"/>
      <c r="L194" s="4"/>
      <c r="M194" s="4"/>
      <c r="N194" s="4"/>
      <c r="O194" s="94">
        <v>1.62</v>
      </c>
      <c r="P194" s="90"/>
    </row>
    <row r="195" spans="1:16" ht="94.5" customHeight="1" outlineLevel="6">
      <c r="A195" s="26" t="s">
        <v>179</v>
      </c>
      <c r="B195" s="12">
        <v>1161003205</v>
      </c>
      <c r="C195" s="12" t="s">
        <v>181</v>
      </c>
      <c r="D195" s="13" t="s">
        <v>235</v>
      </c>
      <c r="E195" s="131" t="s">
        <v>372</v>
      </c>
      <c r="F195" s="15"/>
      <c r="G195" s="3">
        <f>G196</f>
        <v>6.7</v>
      </c>
      <c r="H195" s="3">
        <f aca="true" t="shared" si="43" ref="H195:O195">H196</f>
        <v>0</v>
      </c>
      <c r="I195" s="3">
        <f t="shared" si="43"/>
        <v>0</v>
      </c>
      <c r="J195" s="3">
        <f t="shared" si="43"/>
        <v>0</v>
      </c>
      <c r="K195" s="3">
        <f t="shared" si="43"/>
        <v>0</v>
      </c>
      <c r="L195" s="3">
        <f t="shared" si="43"/>
        <v>0</v>
      </c>
      <c r="M195" s="3">
        <f t="shared" si="43"/>
        <v>0</v>
      </c>
      <c r="N195" s="3">
        <f t="shared" si="43"/>
        <v>0</v>
      </c>
      <c r="O195" s="3">
        <f t="shared" si="43"/>
        <v>6.7</v>
      </c>
      <c r="P195" s="90">
        <f t="shared" si="41"/>
        <v>100</v>
      </c>
    </row>
    <row r="196" spans="1:16" ht="96" customHeight="1" outlineLevel="6">
      <c r="A196" s="26" t="s">
        <v>241</v>
      </c>
      <c r="B196" s="12">
        <v>1161003205</v>
      </c>
      <c r="C196" s="12" t="s">
        <v>181</v>
      </c>
      <c r="D196" s="13" t="s">
        <v>235</v>
      </c>
      <c r="E196" s="131" t="s">
        <v>372</v>
      </c>
      <c r="F196" s="15"/>
      <c r="G196" s="3">
        <v>6.7</v>
      </c>
      <c r="H196" s="4"/>
      <c r="I196" s="4"/>
      <c r="J196" s="4"/>
      <c r="K196" s="4"/>
      <c r="L196" s="4"/>
      <c r="M196" s="4"/>
      <c r="N196" s="4"/>
      <c r="O196" s="94">
        <v>6.7</v>
      </c>
      <c r="P196" s="90">
        <f t="shared" si="41"/>
        <v>100</v>
      </c>
    </row>
    <row r="197" spans="1:16" ht="101.25" customHeight="1" outlineLevel="6">
      <c r="A197" s="26" t="s">
        <v>179</v>
      </c>
      <c r="B197" s="12">
        <v>1161012301</v>
      </c>
      <c r="C197" s="12" t="s">
        <v>181</v>
      </c>
      <c r="D197" s="13" t="s">
        <v>235</v>
      </c>
      <c r="E197" s="46" t="s">
        <v>341</v>
      </c>
      <c r="F197" s="15"/>
      <c r="G197" s="3">
        <f>G199+G198+G200+G202+G203+G204+G201+G205</f>
        <v>756.8190000000002</v>
      </c>
      <c r="H197" s="4"/>
      <c r="I197" s="4"/>
      <c r="J197" s="4"/>
      <c r="K197" s="4"/>
      <c r="L197" s="4"/>
      <c r="M197" s="4"/>
      <c r="N197" s="4"/>
      <c r="O197" s="3">
        <f>O199+O198+O200+O202+O203+O204+O201+O205</f>
        <v>776.2470000000001</v>
      </c>
      <c r="P197" s="90">
        <f t="shared" si="41"/>
        <v>102.56706028786273</v>
      </c>
    </row>
    <row r="198" spans="1:16" ht="35.25" customHeight="1" hidden="1" outlineLevel="6">
      <c r="A198" s="26" t="s">
        <v>317</v>
      </c>
      <c r="B198" s="12">
        <v>1163500005</v>
      </c>
      <c r="C198" s="12" t="s">
        <v>181</v>
      </c>
      <c r="D198" s="13" t="s">
        <v>235</v>
      </c>
      <c r="E198" s="46" t="s">
        <v>278</v>
      </c>
      <c r="F198" s="15"/>
      <c r="G198" s="3"/>
      <c r="H198" s="4"/>
      <c r="I198" s="4"/>
      <c r="J198" s="4"/>
      <c r="K198" s="4"/>
      <c r="L198" s="4"/>
      <c r="M198" s="4"/>
      <c r="N198" s="4"/>
      <c r="O198" s="3"/>
      <c r="P198" s="90" t="e">
        <f t="shared" si="41"/>
        <v>#DIV/0!</v>
      </c>
    </row>
    <row r="199" spans="1:16" ht="93.75" customHeight="1" outlineLevel="6">
      <c r="A199" s="26" t="s">
        <v>337</v>
      </c>
      <c r="B199" s="12">
        <v>1161012301</v>
      </c>
      <c r="C199" s="12" t="s">
        <v>181</v>
      </c>
      <c r="D199" s="13" t="s">
        <v>235</v>
      </c>
      <c r="E199" s="46" t="s">
        <v>341</v>
      </c>
      <c r="F199" s="15"/>
      <c r="G199" s="3">
        <v>6</v>
      </c>
      <c r="H199" s="4"/>
      <c r="I199" s="4"/>
      <c r="J199" s="4"/>
      <c r="K199" s="4"/>
      <c r="L199" s="4"/>
      <c r="M199" s="4"/>
      <c r="N199" s="4"/>
      <c r="O199" s="3">
        <v>6.008</v>
      </c>
      <c r="P199" s="90">
        <f t="shared" si="41"/>
        <v>100.13333333333334</v>
      </c>
    </row>
    <row r="200" spans="1:16" ht="91.5" customHeight="1" outlineLevel="6">
      <c r="A200" s="26" t="s">
        <v>2</v>
      </c>
      <c r="B200" s="12">
        <v>1161012301</v>
      </c>
      <c r="C200" s="12" t="s">
        <v>181</v>
      </c>
      <c r="D200" s="13" t="s">
        <v>235</v>
      </c>
      <c r="E200" s="46" t="s">
        <v>341</v>
      </c>
      <c r="F200" s="15"/>
      <c r="G200" s="3">
        <v>496.919</v>
      </c>
      <c r="H200" s="4"/>
      <c r="I200" s="4"/>
      <c r="J200" s="4"/>
      <c r="K200" s="4"/>
      <c r="L200" s="4"/>
      <c r="M200" s="4"/>
      <c r="N200" s="4"/>
      <c r="O200" s="3">
        <v>515.794</v>
      </c>
      <c r="P200" s="90">
        <f t="shared" si="41"/>
        <v>103.79840577639415</v>
      </c>
    </row>
    <row r="201" spans="1:16" ht="93.75" customHeight="1" outlineLevel="6">
      <c r="A201" s="26" t="s">
        <v>302</v>
      </c>
      <c r="B201" s="12">
        <v>1161012301</v>
      </c>
      <c r="C201" s="12" t="s">
        <v>181</v>
      </c>
      <c r="D201" s="13" t="s">
        <v>235</v>
      </c>
      <c r="E201" s="46" t="s">
        <v>341</v>
      </c>
      <c r="F201" s="15"/>
      <c r="G201" s="3">
        <v>1.445</v>
      </c>
      <c r="H201" s="4"/>
      <c r="I201" s="4"/>
      <c r="J201" s="4"/>
      <c r="K201" s="4"/>
      <c r="L201" s="4"/>
      <c r="M201" s="4"/>
      <c r="N201" s="4"/>
      <c r="O201" s="3">
        <v>1.445</v>
      </c>
      <c r="P201" s="90">
        <f t="shared" si="41"/>
        <v>100</v>
      </c>
    </row>
    <row r="202" spans="1:16" ht="94.5" customHeight="1" outlineLevel="6">
      <c r="A202" s="26" t="s">
        <v>338</v>
      </c>
      <c r="B202" s="12">
        <v>1161012301</v>
      </c>
      <c r="C202" s="12" t="s">
        <v>181</v>
      </c>
      <c r="D202" s="13" t="s">
        <v>235</v>
      </c>
      <c r="E202" s="46" t="s">
        <v>341</v>
      </c>
      <c r="F202" s="15"/>
      <c r="G202" s="3">
        <v>1</v>
      </c>
      <c r="H202" s="4"/>
      <c r="I202" s="4"/>
      <c r="J202" s="4"/>
      <c r="K202" s="4"/>
      <c r="L202" s="4"/>
      <c r="M202" s="4"/>
      <c r="N202" s="4"/>
      <c r="O202" s="3">
        <v>1</v>
      </c>
      <c r="P202" s="90">
        <f t="shared" si="41"/>
        <v>100</v>
      </c>
    </row>
    <row r="203" spans="1:16" ht="96.75" customHeight="1" outlineLevel="6">
      <c r="A203" s="26" t="s">
        <v>339</v>
      </c>
      <c r="B203" s="12">
        <v>1161012301</v>
      </c>
      <c r="C203" s="12" t="s">
        <v>181</v>
      </c>
      <c r="D203" s="13" t="s">
        <v>235</v>
      </c>
      <c r="E203" s="46" t="s">
        <v>341</v>
      </c>
      <c r="F203" s="15"/>
      <c r="G203" s="3">
        <v>24.2</v>
      </c>
      <c r="H203" s="4"/>
      <c r="I203" s="4"/>
      <c r="J203" s="4"/>
      <c r="K203" s="4"/>
      <c r="L203" s="4"/>
      <c r="M203" s="4"/>
      <c r="N203" s="4"/>
      <c r="O203" s="3">
        <v>24.232</v>
      </c>
      <c r="P203" s="90">
        <f t="shared" si="41"/>
        <v>100.13223140495869</v>
      </c>
    </row>
    <row r="204" spans="1:16" ht="99" customHeight="1" outlineLevel="6">
      <c r="A204" s="26" t="s">
        <v>340</v>
      </c>
      <c r="B204" s="12">
        <v>1161012301</v>
      </c>
      <c r="C204" s="12" t="s">
        <v>181</v>
      </c>
      <c r="D204" s="13" t="s">
        <v>235</v>
      </c>
      <c r="E204" s="46" t="s">
        <v>341</v>
      </c>
      <c r="F204" s="15"/>
      <c r="G204" s="3">
        <v>0.2</v>
      </c>
      <c r="H204" s="4"/>
      <c r="I204" s="4"/>
      <c r="J204" s="4"/>
      <c r="K204" s="4"/>
      <c r="L204" s="4"/>
      <c r="M204" s="4"/>
      <c r="N204" s="4"/>
      <c r="O204" s="3">
        <v>0.2</v>
      </c>
      <c r="P204" s="90">
        <f t="shared" si="41"/>
        <v>100</v>
      </c>
    </row>
    <row r="205" spans="1:16" ht="99" customHeight="1" outlineLevel="6">
      <c r="A205" s="26" t="s">
        <v>241</v>
      </c>
      <c r="B205" s="12">
        <v>1161012301</v>
      </c>
      <c r="C205" s="12" t="s">
        <v>181</v>
      </c>
      <c r="D205" s="13" t="s">
        <v>235</v>
      </c>
      <c r="E205" s="46" t="s">
        <v>341</v>
      </c>
      <c r="F205" s="15"/>
      <c r="G205" s="3">
        <v>227.055</v>
      </c>
      <c r="H205" s="4"/>
      <c r="I205" s="4"/>
      <c r="J205" s="4"/>
      <c r="K205" s="4"/>
      <c r="L205" s="4"/>
      <c r="M205" s="4"/>
      <c r="N205" s="4"/>
      <c r="O205" s="3">
        <v>227.568</v>
      </c>
      <c r="P205" s="90">
        <f t="shared" si="41"/>
        <v>100.22593644711635</v>
      </c>
    </row>
    <row r="206" spans="1:16" ht="113.25" customHeight="1" outlineLevel="6">
      <c r="A206" s="26" t="s">
        <v>179</v>
      </c>
      <c r="B206" s="12">
        <v>1161012901</v>
      </c>
      <c r="C206" s="12" t="s">
        <v>181</v>
      </c>
      <c r="D206" s="13" t="s">
        <v>235</v>
      </c>
      <c r="E206" s="5" t="s">
        <v>342</v>
      </c>
      <c r="F206" s="15"/>
      <c r="G206" s="4">
        <f>G208+G207</f>
        <v>50.59</v>
      </c>
      <c r="H206" s="4">
        <f aca="true" t="shared" si="44" ref="H206:N206">H208+H209</f>
        <v>0</v>
      </c>
      <c r="I206" s="4">
        <f t="shared" si="44"/>
        <v>0</v>
      </c>
      <c r="J206" s="4">
        <f t="shared" si="44"/>
        <v>0</v>
      </c>
      <c r="K206" s="4">
        <f t="shared" si="44"/>
        <v>0</v>
      </c>
      <c r="L206" s="4">
        <f t="shared" si="44"/>
        <v>0</v>
      </c>
      <c r="M206" s="4">
        <f t="shared" si="44"/>
        <v>0</v>
      </c>
      <c r="N206" s="4">
        <f t="shared" si="44"/>
        <v>0</v>
      </c>
      <c r="O206" s="3">
        <f>O208+O209+O207+O210</f>
        <v>50.59</v>
      </c>
      <c r="P206" s="90">
        <f t="shared" si="41"/>
        <v>100</v>
      </c>
    </row>
    <row r="207" spans="1:16" ht="0.75" customHeight="1" hidden="1" outlineLevel="6">
      <c r="A207" s="26" t="s">
        <v>301</v>
      </c>
      <c r="B207" s="12">
        <v>1164300001</v>
      </c>
      <c r="C207" s="12" t="s">
        <v>181</v>
      </c>
      <c r="D207" s="13" t="s">
        <v>235</v>
      </c>
      <c r="E207" s="5" t="s">
        <v>3</v>
      </c>
      <c r="F207" s="15"/>
      <c r="G207" s="3"/>
      <c r="H207" s="4"/>
      <c r="I207" s="4"/>
      <c r="J207" s="4"/>
      <c r="K207" s="4"/>
      <c r="L207" s="4"/>
      <c r="M207" s="4"/>
      <c r="N207" s="54"/>
      <c r="O207" s="3"/>
      <c r="P207" s="90" t="e">
        <f t="shared" si="41"/>
        <v>#DIV/0!</v>
      </c>
    </row>
    <row r="208" spans="1:16" ht="114" customHeight="1" outlineLevel="6">
      <c r="A208" s="26" t="s">
        <v>184</v>
      </c>
      <c r="B208" s="12">
        <v>1161012901</v>
      </c>
      <c r="C208" s="12" t="s">
        <v>181</v>
      </c>
      <c r="D208" s="13" t="s">
        <v>235</v>
      </c>
      <c r="E208" s="5" t="s">
        <v>342</v>
      </c>
      <c r="F208" s="15"/>
      <c r="G208" s="3">
        <v>50.59</v>
      </c>
      <c r="H208" s="98"/>
      <c r="I208" s="98"/>
      <c r="J208" s="98"/>
      <c r="K208" s="98"/>
      <c r="L208" s="98"/>
      <c r="M208" s="98"/>
      <c r="N208" s="99"/>
      <c r="O208" s="87">
        <v>50.59</v>
      </c>
      <c r="P208" s="90">
        <f t="shared" si="41"/>
        <v>100</v>
      </c>
    </row>
    <row r="209" spans="1:16" ht="96.75" customHeight="1" hidden="1" outlineLevel="6">
      <c r="A209" s="26" t="s">
        <v>83</v>
      </c>
      <c r="B209" s="12">
        <v>1164300001</v>
      </c>
      <c r="C209" s="12" t="s">
        <v>181</v>
      </c>
      <c r="D209" s="13" t="s">
        <v>235</v>
      </c>
      <c r="E209" s="5" t="s">
        <v>3</v>
      </c>
      <c r="F209" s="15"/>
      <c r="G209" s="3"/>
      <c r="H209" s="98"/>
      <c r="I209" s="98"/>
      <c r="J209" s="98"/>
      <c r="K209" s="98"/>
      <c r="L209" s="98"/>
      <c r="M209" s="98"/>
      <c r="N209" s="99"/>
      <c r="O209" s="78"/>
      <c r="P209" s="90" t="e">
        <f t="shared" si="41"/>
        <v>#DIV/0!</v>
      </c>
    </row>
    <row r="210" spans="1:16" ht="96.75" customHeight="1" hidden="1" outlineLevel="6">
      <c r="A210" s="26" t="s">
        <v>302</v>
      </c>
      <c r="B210" s="12">
        <v>1164300001</v>
      </c>
      <c r="C210" s="12" t="s">
        <v>181</v>
      </c>
      <c r="D210" s="13" t="s">
        <v>235</v>
      </c>
      <c r="E210" s="5" t="s">
        <v>3</v>
      </c>
      <c r="F210" s="15"/>
      <c r="G210" s="3"/>
      <c r="H210" s="98"/>
      <c r="I210" s="98"/>
      <c r="J210" s="98"/>
      <c r="K210" s="98"/>
      <c r="L210" s="98"/>
      <c r="M210" s="98"/>
      <c r="N210" s="99"/>
      <c r="O210" s="87"/>
      <c r="P210" s="90" t="e">
        <f t="shared" si="41"/>
        <v>#DIV/0!</v>
      </c>
    </row>
    <row r="211" spans="1:16" ht="138.75" customHeight="1" outlineLevel="2" collapsed="1">
      <c r="A211" s="11" t="s">
        <v>179</v>
      </c>
      <c r="B211" s="12">
        <v>1161105001</v>
      </c>
      <c r="C211" s="12" t="s">
        <v>181</v>
      </c>
      <c r="D211" s="13" t="s">
        <v>235</v>
      </c>
      <c r="E211" s="5" t="s">
        <v>343</v>
      </c>
      <c r="F211" s="15"/>
      <c r="G211" s="4">
        <f>G212+G213</f>
        <v>1402.019</v>
      </c>
      <c r="H211" s="4">
        <f aca="true" t="shared" si="45" ref="H211:O211">H212+H213</f>
        <v>0</v>
      </c>
      <c r="I211" s="4">
        <f t="shared" si="45"/>
        <v>0</v>
      </c>
      <c r="J211" s="4">
        <f t="shared" si="45"/>
        <v>0</v>
      </c>
      <c r="K211" s="4">
        <f t="shared" si="45"/>
        <v>0</v>
      </c>
      <c r="L211" s="4">
        <f t="shared" si="45"/>
        <v>0</v>
      </c>
      <c r="M211" s="4">
        <f t="shared" si="45"/>
        <v>0</v>
      </c>
      <c r="N211" s="4">
        <f t="shared" si="45"/>
        <v>0</v>
      </c>
      <c r="O211" s="4">
        <f t="shared" si="45"/>
        <v>1534.202</v>
      </c>
      <c r="P211" s="90">
        <f t="shared" si="41"/>
        <v>109.42804626756129</v>
      </c>
    </row>
    <row r="212" spans="1:16" ht="138.75" customHeight="1" outlineLevel="2">
      <c r="A212" s="26" t="s">
        <v>373</v>
      </c>
      <c r="B212" s="12">
        <v>1161105001</v>
      </c>
      <c r="C212" s="12" t="s">
        <v>181</v>
      </c>
      <c r="D212" s="13" t="s">
        <v>235</v>
      </c>
      <c r="E212" s="5" t="s">
        <v>343</v>
      </c>
      <c r="F212" s="15"/>
      <c r="G212" s="4">
        <v>542.848</v>
      </c>
      <c r="H212" s="4"/>
      <c r="I212" s="4"/>
      <c r="J212" s="4"/>
      <c r="K212" s="4"/>
      <c r="L212" s="4"/>
      <c r="M212" s="4"/>
      <c r="N212" s="54"/>
      <c r="O212" s="3">
        <v>542.848</v>
      </c>
      <c r="P212" s="90">
        <f t="shared" si="41"/>
        <v>100</v>
      </c>
    </row>
    <row r="213" spans="1:16" ht="134.25" customHeight="1" outlineLevel="2">
      <c r="A213" s="11">
        <v>804</v>
      </c>
      <c r="B213" s="12">
        <v>1161105001</v>
      </c>
      <c r="C213" s="12" t="s">
        <v>181</v>
      </c>
      <c r="D213" s="13" t="s">
        <v>235</v>
      </c>
      <c r="E213" s="5" t="s">
        <v>343</v>
      </c>
      <c r="F213" s="62"/>
      <c r="G213" s="3">
        <v>859.171</v>
      </c>
      <c r="H213" s="105"/>
      <c r="I213" s="105"/>
      <c r="J213" s="105"/>
      <c r="K213" s="105"/>
      <c r="L213" s="105"/>
      <c r="M213" s="105"/>
      <c r="N213" s="106"/>
      <c r="O213" s="87">
        <v>991.354</v>
      </c>
      <c r="P213" s="90">
        <f t="shared" si="41"/>
        <v>115.38494665206345</v>
      </c>
    </row>
    <row r="214" spans="1:16" ht="12" customHeight="1" hidden="1" outlineLevel="5">
      <c r="A214" s="11" t="s">
        <v>179</v>
      </c>
      <c r="B214" s="12" t="s">
        <v>237</v>
      </c>
      <c r="C214" s="12" t="s">
        <v>181</v>
      </c>
      <c r="D214" s="13" t="s">
        <v>235</v>
      </c>
      <c r="E214" s="5" t="s">
        <v>126</v>
      </c>
      <c r="F214" s="15"/>
      <c r="G214" s="3">
        <f>G215</f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9">
        <v>0</v>
      </c>
      <c r="O214" s="79"/>
      <c r="P214" s="90" t="e">
        <f aca="true" t="shared" si="46" ref="P214:P313">O214/G214*100</f>
        <v>#DIV/0!</v>
      </c>
    </row>
    <row r="215" spans="1:16" ht="14.25" customHeight="1" hidden="1" outlineLevel="6">
      <c r="A215" s="11" t="s">
        <v>179</v>
      </c>
      <c r="B215" s="12" t="s">
        <v>237</v>
      </c>
      <c r="C215" s="12" t="s">
        <v>181</v>
      </c>
      <c r="D215" s="13" t="s">
        <v>235</v>
      </c>
      <c r="E215" s="5" t="s">
        <v>126</v>
      </c>
      <c r="F215" s="15"/>
      <c r="G215" s="3"/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9">
        <v>0</v>
      </c>
      <c r="O215" s="79"/>
      <c r="P215" s="90" t="e">
        <f t="shared" si="46"/>
        <v>#DIV/0!</v>
      </c>
    </row>
    <row r="216" spans="1:16" ht="26.25" customHeight="1" outlineLevel="6">
      <c r="A216" s="6" t="s">
        <v>179</v>
      </c>
      <c r="B216" s="7">
        <v>1170000000</v>
      </c>
      <c r="C216" s="7" t="s">
        <v>181</v>
      </c>
      <c r="D216" s="50" t="s">
        <v>179</v>
      </c>
      <c r="E216" s="9" t="s">
        <v>63</v>
      </c>
      <c r="F216" s="15"/>
      <c r="G216" s="51">
        <f>G218+G217</f>
        <v>4360.8</v>
      </c>
      <c r="H216" s="4">
        <f aca="true" t="shared" si="47" ref="H216:N216">H218</f>
        <v>0</v>
      </c>
      <c r="I216" s="4">
        <f t="shared" si="47"/>
        <v>0</v>
      </c>
      <c r="J216" s="4">
        <f t="shared" si="47"/>
        <v>0</v>
      </c>
      <c r="K216" s="4">
        <f t="shared" si="47"/>
        <v>0</v>
      </c>
      <c r="L216" s="4">
        <f t="shared" si="47"/>
        <v>0</v>
      </c>
      <c r="M216" s="4">
        <f t="shared" si="47"/>
        <v>0</v>
      </c>
      <c r="N216" s="4">
        <f t="shared" si="47"/>
        <v>0</v>
      </c>
      <c r="O216" s="51">
        <f>O218+O217</f>
        <v>4364.7</v>
      </c>
      <c r="P216" s="89">
        <f t="shared" si="46"/>
        <v>100.08943313153549</v>
      </c>
    </row>
    <row r="217" spans="1:16" ht="34.5" customHeight="1" outlineLevel="6">
      <c r="A217" s="11" t="s">
        <v>179</v>
      </c>
      <c r="B217" s="12">
        <v>1170105000</v>
      </c>
      <c r="C217" s="12" t="s">
        <v>181</v>
      </c>
      <c r="D217" s="13">
        <v>180</v>
      </c>
      <c r="E217" s="5" t="s">
        <v>64</v>
      </c>
      <c r="F217" s="15"/>
      <c r="G217" s="3"/>
      <c r="H217" s="4"/>
      <c r="I217" s="4"/>
      <c r="J217" s="4"/>
      <c r="K217" s="4"/>
      <c r="L217" s="4"/>
      <c r="M217" s="4"/>
      <c r="N217" s="54"/>
      <c r="O217" s="94">
        <v>3.9</v>
      </c>
      <c r="P217" s="90"/>
    </row>
    <row r="218" spans="1:16" ht="37.5" customHeight="1" outlineLevel="6">
      <c r="A218" s="11" t="s">
        <v>179</v>
      </c>
      <c r="B218" s="12">
        <v>1170505000</v>
      </c>
      <c r="C218" s="12" t="s">
        <v>181</v>
      </c>
      <c r="D218" s="13">
        <v>180</v>
      </c>
      <c r="E218" s="5" t="s">
        <v>65</v>
      </c>
      <c r="F218" s="15"/>
      <c r="G218" s="3">
        <v>4360.8</v>
      </c>
      <c r="H218" s="98"/>
      <c r="I218" s="98"/>
      <c r="J218" s="98"/>
      <c r="K218" s="98"/>
      <c r="L218" s="98"/>
      <c r="M218" s="98"/>
      <c r="N218" s="99"/>
      <c r="O218" s="87">
        <v>4360.8</v>
      </c>
      <c r="P218" s="90">
        <f t="shared" si="46"/>
        <v>100</v>
      </c>
    </row>
    <row r="219" spans="1:16" ht="21" customHeight="1">
      <c r="A219" s="55" t="s">
        <v>179</v>
      </c>
      <c r="B219" s="43" t="s">
        <v>238</v>
      </c>
      <c r="C219" s="43" t="s">
        <v>181</v>
      </c>
      <c r="D219" s="50" t="s">
        <v>179</v>
      </c>
      <c r="E219" s="52" t="s">
        <v>127</v>
      </c>
      <c r="F219" s="48"/>
      <c r="G219" s="2">
        <f aca="true" t="shared" si="48" ref="G219:O219">G220+G453+G441+G450+G435</f>
        <v>525243.784</v>
      </c>
      <c r="H219" s="51">
        <f t="shared" si="48"/>
        <v>391167.555</v>
      </c>
      <c r="I219" s="51">
        <f t="shared" si="48"/>
        <v>391167.555</v>
      </c>
      <c r="J219" s="51">
        <f t="shared" si="48"/>
        <v>391167.555</v>
      </c>
      <c r="K219" s="51">
        <f t="shared" si="48"/>
        <v>391167.555</v>
      </c>
      <c r="L219" s="51">
        <f t="shared" si="48"/>
        <v>391167.555</v>
      </c>
      <c r="M219" s="51">
        <f t="shared" si="48"/>
        <v>391167.555</v>
      </c>
      <c r="N219" s="51">
        <f t="shared" si="48"/>
        <v>391167.555</v>
      </c>
      <c r="O219" s="2">
        <f t="shared" si="48"/>
        <v>522204.489</v>
      </c>
      <c r="P219" s="89">
        <f t="shared" si="46"/>
        <v>99.42135536058053</v>
      </c>
    </row>
    <row r="220" spans="1:16" ht="39.75" customHeight="1" outlineLevel="1">
      <c r="A220" s="6" t="s">
        <v>179</v>
      </c>
      <c r="B220" s="7" t="s">
        <v>239</v>
      </c>
      <c r="C220" s="7" t="s">
        <v>181</v>
      </c>
      <c r="D220" s="8" t="s">
        <v>179</v>
      </c>
      <c r="E220" s="9" t="s">
        <v>129</v>
      </c>
      <c r="F220" s="10"/>
      <c r="G220" s="2">
        <f aca="true" t="shared" si="49" ref="G220:O220">G221+G230+G317+G412</f>
        <v>527089.302</v>
      </c>
      <c r="H220" s="51">
        <f t="shared" si="49"/>
        <v>395158.312</v>
      </c>
      <c r="I220" s="51">
        <f t="shared" si="49"/>
        <v>395158.312</v>
      </c>
      <c r="J220" s="51">
        <f t="shared" si="49"/>
        <v>395158.312</v>
      </c>
      <c r="K220" s="51">
        <f t="shared" si="49"/>
        <v>395158.312</v>
      </c>
      <c r="L220" s="51">
        <f t="shared" si="49"/>
        <v>395158.312</v>
      </c>
      <c r="M220" s="51">
        <f t="shared" si="49"/>
        <v>395158.312</v>
      </c>
      <c r="N220" s="51">
        <f t="shared" si="49"/>
        <v>395158.312</v>
      </c>
      <c r="O220" s="2">
        <f t="shared" si="49"/>
        <v>524080.75</v>
      </c>
      <c r="P220" s="89">
        <f t="shared" si="46"/>
        <v>99.42921398924541</v>
      </c>
    </row>
    <row r="221" spans="1:16" ht="40.5" customHeight="1" outlineLevel="2">
      <c r="A221" s="6" t="s">
        <v>179</v>
      </c>
      <c r="B221" s="7">
        <v>2021000000</v>
      </c>
      <c r="C221" s="7" t="s">
        <v>181</v>
      </c>
      <c r="D221" s="8">
        <v>150</v>
      </c>
      <c r="E221" s="9" t="s">
        <v>130</v>
      </c>
      <c r="F221" s="10"/>
      <c r="G221" s="2">
        <f>G222+G225+G226</f>
        <v>64479.4</v>
      </c>
      <c r="H221" s="2">
        <f aca="true" t="shared" si="50" ref="H221:O221">H222+H225+H226</f>
        <v>0</v>
      </c>
      <c r="I221" s="2">
        <f t="shared" si="50"/>
        <v>0</v>
      </c>
      <c r="J221" s="2">
        <f t="shared" si="50"/>
        <v>0</v>
      </c>
      <c r="K221" s="2">
        <f t="shared" si="50"/>
        <v>0</v>
      </c>
      <c r="L221" s="2">
        <f t="shared" si="50"/>
        <v>0</v>
      </c>
      <c r="M221" s="2">
        <f t="shared" si="50"/>
        <v>0</v>
      </c>
      <c r="N221" s="2">
        <f t="shared" si="50"/>
        <v>0</v>
      </c>
      <c r="O221" s="2">
        <f t="shared" si="50"/>
        <v>64479.4</v>
      </c>
      <c r="P221" s="89">
        <f t="shared" si="46"/>
        <v>100</v>
      </c>
    </row>
    <row r="222" spans="1:16" ht="24" customHeight="1" outlineLevel="4">
      <c r="A222" s="11" t="s">
        <v>179</v>
      </c>
      <c r="B222" s="12">
        <v>2021500100</v>
      </c>
      <c r="C222" s="12" t="s">
        <v>181</v>
      </c>
      <c r="D222" s="13">
        <v>150</v>
      </c>
      <c r="E222" s="5" t="s">
        <v>131</v>
      </c>
      <c r="F222" s="15"/>
      <c r="G222" s="3">
        <f>G223</f>
        <v>59113</v>
      </c>
      <c r="H222" s="4">
        <f aca="true" t="shared" si="51" ref="H222:O223">H223</f>
        <v>0</v>
      </c>
      <c r="I222" s="4">
        <f t="shared" si="51"/>
        <v>0</v>
      </c>
      <c r="J222" s="4">
        <f t="shared" si="51"/>
        <v>0</v>
      </c>
      <c r="K222" s="4">
        <f t="shared" si="51"/>
        <v>0</v>
      </c>
      <c r="L222" s="4">
        <f t="shared" si="51"/>
        <v>0</v>
      </c>
      <c r="M222" s="4">
        <f t="shared" si="51"/>
        <v>0</v>
      </c>
      <c r="N222" s="4">
        <f t="shared" si="51"/>
        <v>0</v>
      </c>
      <c r="O222" s="3">
        <f t="shared" si="51"/>
        <v>59113</v>
      </c>
      <c r="P222" s="90">
        <f t="shared" si="46"/>
        <v>100</v>
      </c>
    </row>
    <row r="223" spans="1:16" ht="39" customHeight="1" outlineLevel="5">
      <c r="A223" s="11" t="s">
        <v>179</v>
      </c>
      <c r="B223" s="12">
        <v>2021500105</v>
      </c>
      <c r="C223" s="12" t="s">
        <v>181</v>
      </c>
      <c r="D223" s="13">
        <v>150</v>
      </c>
      <c r="E223" s="5" t="s">
        <v>132</v>
      </c>
      <c r="F223" s="15"/>
      <c r="G223" s="3">
        <f>G224</f>
        <v>59113</v>
      </c>
      <c r="H223" s="4">
        <f t="shared" si="51"/>
        <v>0</v>
      </c>
      <c r="I223" s="4">
        <f t="shared" si="51"/>
        <v>0</v>
      </c>
      <c r="J223" s="4">
        <f t="shared" si="51"/>
        <v>0</v>
      </c>
      <c r="K223" s="4">
        <f t="shared" si="51"/>
        <v>0</v>
      </c>
      <c r="L223" s="4">
        <f t="shared" si="51"/>
        <v>0</v>
      </c>
      <c r="M223" s="4">
        <f t="shared" si="51"/>
        <v>0</v>
      </c>
      <c r="N223" s="4">
        <f t="shared" si="51"/>
        <v>0</v>
      </c>
      <c r="O223" s="3">
        <f t="shared" si="51"/>
        <v>59113</v>
      </c>
      <c r="P223" s="90">
        <f t="shared" si="46"/>
        <v>100</v>
      </c>
    </row>
    <row r="224" spans="1:16" ht="39" customHeight="1" outlineLevel="6">
      <c r="A224" s="11" t="s">
        <v>210</v>
      </c>
      <c r="B224" s="12">
        <v>2021500105</v>
      </c>
      <c r="C224" s="12" t="s">
        <v>181</v>
      </c>
      <c r="D224" s="13">
        <v>150</v>
      </c>
      <c r="E224" s="5" t="s">
        <v>132</v>
      </c>
      <c r="F224" s="15"/>
      <c r="G224" s="3">
        <v>59113</v>
      </c>
      <c r="H224" s="98">
        <v>0</v>
      </c>
      <c r="I224" s="98">
        <v>0</v>
      </c>
      <c r="J224" s="98">
        <v>0</v>
      </c>
      <c r="K224" s="98">
        <v>0</v>
      </c>
      <c r="L224" s="98">
        <v>0</v>
      </c>
      <c r="M224" s="98">
        <v>0</v>
      </c>
      <c r="N224" s="99">
        <v>0</v>
      </c>
      <c r="O224" s="87">
        <v>59113</v>
      </c>
      <c r="P224" s="90">
        <f t="shared" si="46"/>
        <v>100</v>
      </c>
    </row>
    <row r="225" spans="1:16" ht="19.5" customHeight="1" hidden="1" outlineLevel="6">
      <c r="A225" s="6" t="s">
        <v>179</v>
      </c>
      <c r="B225" s="7" t="s">
        <v>296</v>
      </c>
      <c r="C225" s="7" t="s">
        <v>181</v>
      </c>
      <c r="D225" s="8" t="s">
        <v>240</v>
      </c>
      <c r="E225" s="9" t="s">
        <v>295</v>
      </c>
      <c r="F225" s="10"/>
      <c r="G225" s="2">
        <f aca="true" t="shared" si="52" ref="G225:O225">G228</f>
        <v>571.1</v>
      </c>
      <c r="H225" s="51">
        <f t="shared" si="52"/>
        <v>0</v>
      </c>
      <c r="I225" s="51">
        <f t="shared" si="52"/>
        <v>0</v>
      </c>
      <c r="J225" s="51">
        <f t="shared" si="52"/>
        <v>0</v>
      </c>
      <c r="K225" s="51">
        <f t="shared" si="52"/>
        <v>0</v>
      </c>
      <c r="L225" s="51">
        <f t="shared" si="52"/>
        <v>0</v>
      </c>
      <c r="M225" s="51">
        <f t="shared" si="52"/>
        <v>0</v>
      </c>
      <c r="N225" s="51">
        <f t="shared" si="52"/>
        <v>0</v>
      </c>
      <c r="O225" s="75">
        <f t="shared" si="52"/>
        <v>571.1</v>
      </c>
      <c r="P225" s="90">
        <f t="shared" si="46"/>
        <v>100</v>
      </c>
    </row>
    <row r="226" spans="1:16" ht="60" customHeight="1" outlineLevel="6">
      <c r="A226" s="11" t="s">
        <v>179</v>
      </c>
      <c r="B226" s="12">
        <v>2021500205</v>
      </c>
      <c r="C226" s="12" t="s">
        <v>181</v>
      </c>
      <c r="D226" s="13">
        <v>150</v>
      </c>
      <c r="E226" s="5" t="s">
        <v>374</v>
      </c>
      <c r="F226" s="10"/>
      <c r="G226" s="3">
        <f>G227</f>
        <v>4795.3</v>
      </c>
      <c r="H226" s="3">
        <f aca="true" t="shared" si="53" ref="H226:O226">H227</f>
        <v>0</v>
      </c>
      <c r="I226" s="3">
        <f t="shared" si="53"/>
        <v>0</v>
      </c>
      <c r="J226" s="3">
        <f t="shared" si="53"/>
        <v>0</v>
      </c>
      <c r="K226" s="3">
        <f t="shared" si="53"/>
        <v>0</v>
      </c>
      <c r="L226" s="3">
        <f t="shared" si="53"/>
        <v>0</v>
      </c>
      <c r="M226" s="3">
        <f t="shared" si="53"/>
        <v>0</v>
      </c>
      <c r="N226" s="3">
        <f t="shared" si="53"/>
        <v>0</v>
      </c>
      <c r="O226" s="3">
        <f t="shared" si="53"/>
        <v>4795.3</v>
      </c>
      <c r="P226" s="90">
        <f t="shared" si="46"/>
        <v>100</v>
      </c>
    </row>
    <row r="227" spans="1:16" ht="54.75" customHeight="1" outlineLevel="6">
      <c r="A227" s="11">
        <v>912</v>
      </c>
      <c r="B227" s="12">
        <v>2021500205</v>
      </c>
      <c r="C227" s="12" t="s">
        <v>181</v>
      </c>
      <c r="D227" s="13">
        <v>150</v>
      </c>
      <c r="E227" s="5" t="s">
        <v>375</v>
      </c>
      <c r="F227" s="10"/>
      <c r="G227" s="3">
        <v>4795.3</v>
      </c>
      <c r="H227" s="51"/>
      <c r="I227" s="51"/>
      <c r="J227" s="51"/>
      <c r="K227" s="51"/>
      <c r="L227" s="51"/>
      <c r="M227" s="51"/>
      <c r="N227" s="51"/>
      <c r="O227" s="94">
        <v>4795.3</v>
      </c>
      <c r="P227" s="90">
        <f t="shared" si="46"/>
        <v>100</v>
      </c>
    </row>
    <row r="228" spans="1:16" ht="138.75" customHeight="1" outlineLevel="6">
      <c r="A228" s="11" t="s">
        <v>179</v>
      </c>
      <c r="B228" s="12">
        <v>2021585305</v>
      </c>
      <c r="C228" s="12" t="s">
        <v>181</v>
      </c>
      <c r="D228" s="13">
        <v>150</v>
      </c>
      <c r="E228" s="60" t="s">
        <v>356</v>
      </c>
      <c r="F228" s="15"/>
      <c r="G228" s="3">
        <f>G229</f>
        <v>571.1</v>
      </c>
      <c r="H228" s="4">
        <f aca="true" t="shared" si="54" ref="H228:O228">H229</f>
        <v>0</v>
      </c>
      <c r="I228" s="4">
        <f t="shared" si="54"/>
        <v>0</v>
      </c>
      <c r="J228" s="4">
        <f t="shared" si="54"/>
        <v>0</v>
      </c>
      <c r="K228" s="4">
        <f t="shared" si="54"/>
        <v>0</v>
      </c>
      <c r="L228" s="4">
        <f t="shared" si="54"/>
        <v>0</v>
      </c>
      <c r="M228" s="4">
        <f t="shared" si="54"/>
        <v>0</v>
      </c>
      <c r="N228" s="4">
        <f t="shared" si="54"/>
        <v>0</v>
      </c>
      <c r="O228" s="94">
        <f t="shared" si="54"/>
        <v>571.1</v>
      </c>
      <c r="P228" s="90">
        <f t="shared" si="46"/>
        <v>100</v>
      </c>
    </row>
    <row r="229" spans="1:16" ht="139.5" customHeight="1" outlineLevel="6">
      <c r="A229" s="11" t="s">
        <v>210</v>
      </c>
      <c r="B229" s="12">
        <v>2021585305</v>
      </c>
      <c r="C229" s="12" t="s">
        <v>181</v>
      </c>
      <c r="D229" s="13">
        <v>150</v>
      </c>
      <c r="E229" s="60" t="s">
        <v>356</v>
      </c>
      <c r="F229" s="15"/>
      <c r="G229" s="3">
        <v>571.1</v>
      </c>
      <c r="H229" s="98"/>
      <c r="I229" s="98"/>
      <c r="J229" s="98"/>
      <c r="K229" s="98"/>
      <c r="L229" s="98"/>
      <c r="M229" s="98"/>
      <c r="N229" s="99"/>
      <c r="O229" s="94">
        <v>571.1</v>
      </c>
      <c r="P229" s="90">
        <f t="shared" si="46"/>
        <v>100</v>
      </c>
    </row>
    <row r="230" spans="1:16" ht="54.75" customHeight="1" outlineLevel="2">
      <c r="A230" s="6" t="s">
        <v>179</v>
      </c>
      <c r="B230" s="7">
        <v>2022000000</v>
      </c>
      <c r="C230" s="7" t="s">
        <v>181</v>
      </c>
      <c r="D230" s="8">
        <v>150</v>
      </c>
      <c r="E230" s="9" t="s">
        <v>43</v>
      </c>
      <c r="F230" s="10"/>
      <c r="G230" s="2">
        <f>G284+G308+G234+G305+G240+G231+G252+G268+G293+G243+G262+G255+G265+G302+G290+G272+G275+G299+G296+G278+G287+G281</f>
        <v>152746.50199999998</v>
      </c>
      <c r="H230" s="2">
        <f aca="true" t="shared" si="55" ref="H230:O230">H284+H308+H234+H305+H240+H231+H252+H268+H293+H243+H262+H255+H265+H302+H290+H272+H275+H299+H296+H278+H287+H281</f>
        <v>223106.304</v>
      </c>
      <c r="I230" s="2">
        <f t="shared" si="55"/>
        <v>223106.304</v>
      </c>
      <c r="J230" s="2">
        <f t="shared" si="55"/>
        <v>223106.304</v>
      </c>
      <c r="K230" s="2">
        <f t="shared" si="55"/>
        <v>223106.304</v>
      </c>
      <c r="L230" s="2">
        <f t="shared" si="55"/>
        <v>223106.304</v>
      </c>
      <c r="M230" s="2">
        <f t="shared" si="55"/>
        <v>223106.304</v>
      </c>
      <c r="N230" s="2">
        <f t="shared" si="55"/>
        <v>223106.304</v>
      </c>
      <c r="O230" s="2">
        <f t="shared" si="55"/>
        <v>150680.75999999998</v>
      </c>
      <c r="P230" s="89">
        <f t="shared" si="46"/>
        <v>98.64760110840378</v>
      </c>
    </row>
    <row r="231" spans="1:16" ht="15.75" customHeight="1" hidden="1" outlineLevel="2">
      <c r="A231" s="6" t="s">
        <v>179</v>
      </c>
      <c r="B231" s="7">
        <v>2020200800</v>
      </c>
      <c r="C231" s="7" t="s">
        <v>181</v>
      </c>
      <c r="D231" s="8" t="s">
        <v>240</v>
      </c>
      <c r="E231" s="9" t="s">
        <v>325</v>
      </c>
      <c r="F231" s="10"/>
      <c r="G231" s="2">
        <f>G232</f>
        <v>0</v>
      </c>
      <c r="H231" s="98"/>
      <c r="I231" s="98"/>
      <c r="J231" s="98"/>
      <c r="K231" s="98"/>
      <c r="L231" s="98"/>
      <c r="M231" s="98"/>
      <c r="N231" s="99"/>
      <c r="O231" s="79"/>
      <c r="P231" s="89" t="e">
        <f t="shared" si="46"/>
        <v>#DIV/0!</v>
      </c>
    </row>
    <row r="232" spans="1:16" ht="26.25" customHeight="1" hidden="1" outlineLevel="2">
      <c r="A232" s="11" t="s">
        <v>179</v>
      </c>
      <c r="B232" s="12">
        <v>2020200805</v>
      </c>
      <c r="C232" s="12" t="s">
        <v>181</v>
      </c>
      <c r="D232" s="13" t="s">
        <v>240</v>
      </c>
      <c r="E232" s="5" t="s">
        <v>326</v>
      </c>
      <c r="F232" s="15"/>
      <c r="G232" s="3">
        <f>G233</f>
        <v>0</v>
      </c>
      <c r="H232" s="98"/>
      <c r="I232" s="98"/>
      <c r="J232" s="98"/>
      <c r="K232" s="98"/>
      <c r="L232" s="98"/>
      <c r="M232" s="98"/>
      <c r="N232" s="99"/>
      <c r="O232" s="79"/>
      <c r="P232" s="89" t="e">
        <f t="shared" si="46"/>
        <v>#DIV/0!</v>
      </c>
    </row>
    <row r="233" spans="1:16" ht="27.75" customHeight="1" hidden="1" outlineLevel="2">
      <c r="A233" s="11">
        <v>954</v>
      </c>
      <c r="B233" s="12">
        <v>2020200806</v>
      </c>
      <c r="C233" s="12" t="s">
        <v>181</v>
      </c>
      <c r="D233" s="13" t="s">
        <v>240</v>
      </c>
      <c r="E233" s="5" t="s">
        <v>326</v>
      </c>
      <c r="F233" s="10"/>
      <c r="G233" s="3"/>
      <c r="H233" s="98"/>
      <c r="I233" s="98"/>
      <c r="J233" s="98"/>
      <c r="K233" s="98"/>
      <c r="L233" s="98"/>
      <c r="M233" s="98"/>
      <c r="N233" s="99"/>
      <c r="O233" s="79"/>
      <c r="P233" s="89" t="e">
        <f t="shared" si="46"/>
        <v>#DIV/0!</v>
      </c>
    </row>
    <row r="234" spans="1:16" ht="76.5" customHeight="1" hidden="1" outlineLevel="3">
      <c r="A234" s="6" t="s">
        <v>179</v>
      </c>
      <c r="B234" s="7">
        <v>2022000900</v>
      </c>
      <c r="C234" s="7" t="s">
        <v>181</v>
      </c>
      <c r="D234" s="8" t="s">
        <v>240</v>
      </c>
      <c r="E234" s="9" t="s">
        <v>304</v>
      </c>
      <c r="F234" s="10"/>
      <c r="G234" s="2">
        <f>G235</f>
        <v>0</v>
      </c>
      <c r="H234" s="51">
        <f aca="true" t="shared" si="56" ref="H234:O234">H235</f>
        <v>6980.5</v>
      </c>
      <c r="I234" s="51">
        <f t="shared" si="56"/>
        <v>6980.5</v>
      </c>
      <c r="J234" s="51">
        <f t="shared" si="56"/>
        <v>6980.5</v>
      </c>
      <c r="K234" s="51">
        <f t="shared" si="56"/>
        <v>6980.5</v>
      </c>
      <c r="L234" s="51">
        <f t="shared" si="56"/>
        <v>6980.5</v>
      </c>
      <c r="M234" s="51">
        <f t="shared" si="56"/>
        <v>6980.5</v>
      </c>
      <c r="N234" s="51">
        <f t="shared" si="56"/>
        <v>6980.5</v>
      </c>
      <c r="O234" s="75">
        <f t="shared" si="56"/>
        <v>0</v>
      </c>
      <c r="P234" s="89" t="e">
        <f t="shared" si="46"/>
        <v>#DIV/0!</v>
      </c>
    </row>
    <row r="235" spans="1:16" ht="76.5" customHeight="1" hidden="1" outlineLevel="3">
      <c r="A235" s="11" t="s">
        <v>179</v>
      </c>
      <c r="B235" s="12" t="s">
        <v>294</v>
      </c>
      <c r="C235" s="12" t="s">
        <v>181</v>
      </c>
      <c r="D235" s="13" t="s">
        <v>240</v>
      </c>
      <c r="E235" s="5" t="s">
        <v>305</v>
      </c>
      <c r="F235" s="15"/>
      <c r="G235" s="3">
        <f>G236</f>
        <v>0</v>
      </c>
      <c r="H235" s="4">
        <f aca="true" t="shared" si="57" ref="H235:O235">H236</f>
        <v>6980.5</v>
      </c>
      <c r="I235" s="4">
        <f t="shared" si="57"/>
        <v>6980.5</v>
      </c>
      <c r="J235" s="4">
        <f t="shared" si="57"/>
        <v>6980.5</v>
      </c>
      <c r="K235" s="4">
        <f t="shared" si="57"/>
        <v>6980.5</v>
      </c>
      <c r="L235" s="4">
        <f t="shared" si="57"/>
        <v>6980.5</v>
      </c>
      <c r="M235" s="4">
        <f t="shared" si="57"/>
        <v>6980.5</v>
      </c>
      <c r="N235" s="4">
        <f t="shared" si="57"/>
        <v>6980.5</v>
      </c>
      <c r="O235" s="76">
        <f t="shared" si="57"/>
        <v>0</v>
      </c>
      <c r="P235" s="89" t="e">
        <f t="shared" si="46"/>
        <v>#DIV/0!</v>
      </c>
    </row>
    <row r="236" spans="1:16" ht="76.5" customHeight="1" hidden="1" outlineLevel="3">
      <c r="A236" s="11">
        <v>936</v>
      </c>
      <c r="B236" s="12" t="s">
        <v>294</v>
      </c>
      <c r="C236" s="12" t="s">
        <v>181</v>
      </c>
      <c r="D236" s="13" t="s">
        <v>240</v>
      </c>
      <c r="E236" s="5" t="s">
        <v>305</v>
      </c>
      <c r="F236" s="15"/>
      <c r="G236" s="3"/>
      <c r="H236" s="4">
        <v>6980.5</v>
      </c>
      <c r="I236" s="4">
        <v>6980.5</v>
      </c>
      <c r="J236" s="4">
        <v>6980.5</v>
      </c>
      <c r="K236" s="4">
        <v>6980.5</v>
      </c>
      <c r="L236" s="4">
        <v>6980.5</v>
      </c>
      <c r="M236" s="4">
        <v>6980.5</v>
      </c>
      <c r="N236" s="4">
        <v>6980.5</v>
      </c>
      <c r="O236" s="76"/>
      <c r="P236" s="89" t="e">
        <f t="shared" si="46"/>
        <v>#DIV/0!</v>
      </c>
    </row>
    <row r="237" spans="1:16" ht="25.5" customHeight="1" hidden="1" outlineLevel="3">
      <c r="A237" s="6" t="s">
        <v>179</v>
      </c>
      <c r="B237" s="7">
        <v>2020202100</v>
      </c>
      <c r="C237" s="7" t="s">
        <v>181</v>
      </c>
      <c r="D237" s="8" t="s">
        <v>240</v>
      </c>
      <c r="E237" s="9" t="s">
        <v>312</v>
      </c>
      <c r="F237" s="10"/>
      <c r="G237" s="2">
        <f>G238</f>
        <v>0</v>
      </c>
      <c r="H237" s="51">
        <f aca="true" t="shared" si="58" ref="H237:N237">H238</f>
        <v>0</v>
      </c>
      <c r="I237" s="51">
        <f t="shared" si="58"/>
        <v>0</v>
      </c>
      <c r="J237" s="51">
        <f t="shared" si="58"/>
        <v>0</v>
      </c>
      <c r="K237" s="51">
        <f t="shared" si="58"/>
        <v>0</v>
      </c>
      <c r="L237" s="51">
        <f t="shared" si="58"/>
        <v>0</v>
      </c>
      <c r="M237" s="51">
        <f t="shared" si="58"/>
        <v>0</v>
      </c>
      <c r="N237" s="114">
        <f t="shared" si="58"/>
        <v>0</v>
      </c>
      <c r="O237" s="79"/>
      <c r="P237" s="89" t="e">
        <f t="shared" si="46"/>
        <v>#DIV/0!</v>
      </c>
    </row>
    <row r="238" spans="1:16" ht="31.5" customHeight="1" hidden="1" outlineLevel="3">
      <c r="A238" s="11" t="s">
        <v>179</v>
      </c>
      <c r="B238" s="12">
        <v>2020202105</v>
      </c>
      <c r="C238" s="12" t="s">
        <v>181</v>
      </c>
      <c r="D238" s="13" t="s">
        <v>240</v>
      </c>
      <c r="E238" s="5" t="s">
        <v>314</v>
      </c>
      <c r="F238" s="15"/>
      <c r="G238" s="3">
        <f>G239</f>
        <v>0</v>
      </c>
      <c r="H238" s="98"/>
      <c r="I238" s="98"/>
      <c r="J238" s="98"/>
      <c r="K238" s="98"/>
      <c r="L238" s="98"/>
      <c r="M238" s="98"/>
      <c r="N238" s="99"/>
      <c r="O238" s="79"/>
      <c r="P238" s="89" t="e">
        <f t="shared" si="46"/>
        <v>#DIV/0!</v>
      </c>
    </row>
    <row r="239" spans="1:16" ht="20.25" customHeight="1" hidden="1" outlineLevel="3">
      <c r="A239" s="11">
        <v>936</v>
      </c>
      <c r="B239" s="12">
        <v>2020202105</v>
      </c>
      <c r="C239" s="12" t="s">
        <v>181</v>
      </c>
      <c r="D239" s="13" t="s">
        <v>240</v>
      </c>
      <c r="E239" s="5" t="s">
        <v>314</v>
      </c>
      <c r="F239" s="15"/>
      <c r="G239" s="3"/>
      <c r="H239" s="107">
        <v>17832.4</v>
      </c>
      <c r="I239" s="107">
        <v>17832.4</v>
      </c>
      <c r="J239" s="107">
        <v>17832.4</v>
      </c>
      <c r="K239" s="107">
        <v>17832.4</v>
      </c>
      <c r="L239" s="107">
        <v>17832.4</v>
      </c>
      <c r="M239" s="107">
        <v>17832.4</v>
      </c>
      <c r="N239" s="108">
        <v>17832.4</v>
      </c>
      <c r="O239" s="79"/>
      <c r="P239" s="89" t="e">
        <f t="shared" si="46"/>
        <v>#DIV/0!</v>
      </c>
    </row>
    <row r="240" spans="1:16" s="125" customFormat="1" ht="17.25" customHeight="1" hidden="1" outlineLevel="3">
      <c r="A240" s="27" t="s">
        <v>179</v>
      </c>
      <c r="B240" s="7">
        <v>2020205100</v>
      </c>
      <c r="C240" s="7" t="s">
        <v>181</v>
      </c>
      <c r="D240" s="8">
        <v>151</v>
      </c>
      <c r="E240" s="9" t="s">
        <v>323</v>
      </c>
      <c r="F240" s="10"/>
      <c r="G240" s="2">
        <f>G241</f>
        <v>0</v>
      </c>
      <c r="H240" s="51">
        <f aca="true" t="shared" si="59" ref="H240:O240">H241</f>
        <v>1350.7</v>
      </c>
      <c r="I240" s="51">
        <f t="shared" si="59"/>
        <v>1350.7</v>
      </c>
      <c r="J240" s="51">
        <f t="shared" si="59"/>
        <v>1350.7</v>
      </c>
      <c r="K240" s="51">
        <f t="shared" si="59"/>
        <v>1350.7</v>
      </c>
      <c r="L240" s="51">
        <f t="shared" si="59"/>
        <v>1350.7</v>
      </c>
      <c r="M240" s="51">
        <f t="shared" si="59"/>
        <v>1350.7</v>
      </c>
      <c r="N240" s="51">
        <f t="shared" si="59"/>
        <v>1350.7</v>
      </c>
      <c r="O240" s="75">
        <f t="shared" si="59"/>
        <v>0</v>
      </c>
      <c r="P240" s="89" t="e">
        <f t="shared" si="46"/>
        <v>#DIV/0!</v>
      </c>
    </row>
    <row r="241" spans="1:16" ht="21.75" customHeight="1" hidden="1" outlineLevel="3">
      <c r="A241" s="26" t="s">
        <v>179</v>
      </c>
      <c r="B241" s="12">
        <v>2020205105</v>
      </c>
      <c r="C241" s="12" t="s">
        <v>181</v>
      </c>
      <c r="D241" s="13">
        <v>151</v>
      </c>
      <c r="E241" s="5" t="s">
        <v>324</v>
      </c>
      <c r="F241" s="15"/>
      <c r="G241" s="3">
        <f>G242</f>
        <v>0</v>
      </c>
      <c r="H241" s="4">
        <f aca="true" t="shared" si="60" ref="H241:O241">H242</f>
        <v>1350.7</v>
      </c>
      <c r="I241" s="4">
        <f t="shared" si="60"/>
        <v>1350.7</v>
      </c>
      <c r="J241" s="4">
        <f t="shared" si="60"/>
        <v>1350.7</v>
      </c>
      <c r="K241" s="4">
        <f t="shared" si="60"/>
        <v>1350.7</v>
      </c>
      <c r="L241" s="4">
        <f t="shared" si="60"/>
        <v>1350.7</v>
      </c>
      <c r="M241" s="4">
        <f t="shared" si="60"/>
        <v>1350.7</v>
      </c>
      <c r="N241" s="4">
        <f t="shared" si="60"/>
        <v>1350.7</v>
      </c>
      <c r="O241" s="76">
        <f t="shared" si="60"/>
        <v>0</v>
      </c>
      <c r="P241" s="89" t="e">
        <f t="shared" si="46"/>
        <v>#DIV/0!</v>
      </c>
    </row>
    <row r="242" spans="1:16" ht="24.75" customHeight="1" hidden="1" outlineLevel="3">
      <c r="A242" s="11">
        <v>903</v>
      </c>
      <c r="B242" s="12">
        <v>2020205105</v>
      </c>
      <c r="C242" s="12" t="s">
        <v>181</v>
      </c>
      <c r="D242" s="13">
        <v>151</v>
      </c>
      <c r="E242" s="5" t="s">
        <v>324</v>
      </c>
      <c r="F242" s="15"/>
      <c r="G242" s="3"/>
      <c r="H242" s="4">
        <v>1350.7</v>
      </c>
      <c r="I242" s="4">
        <v>1350.7</v>
      </c>
      <c r="J242" s="4">
        <v>1350.7</v>
      </c>
      <c r="K242" s="4">
        <v>1350.7</v>
      </c>
      <c r="L242" s="4">
        <v>1350.7</v>
      </c>
      <c r="M242" s="4">
        <v>1350.7</v>
      </c>
      <c r="N242" s="4">
        <v>1350.7</v>
      </c>
      <c r="O242" s="76"/>
      <c r="P242" s="89" t="e">
        <f t="shared" si="46"/>
        <v>#DIV/0!</v>
      </c>
    </row>
    <row r="243" spans="1:16" ht="17.25" customHeight="1" hidden="1" outlineLevel="3">
      <c r="A243" s="27" t="s">
        <v>179</v>
      </c>
      <c r="B243" s="7">
        <v>2020207700</v>
      </c>
      <c r="C243" s="28" t="s">
        <v>181</v>
      </c>
      <c r="D243" s="8">
        <v>151</v>
      </c>
      <c r="E243" s="9" t="s">
        <v>15</v>
      </c>
      <c r="F243" s="15"/>
      <c r="G243" s="2">
        <f>G244</f>
        <v>0</v>
      </c>
      <c r="H243" s="51">
        <f aca="true" t="shared" si="61" ref="H243:N243">H244</f>
        <v>2442.119</v>
      </c>
      <c r="I243" s="51">
        <f t="shared" si="61"/>
        <v>2442.119</v>
      </c>
      <c r="J243" s="51">
        <f t="shared" si="61"/>
        <v>2442.119</v>
      </c>
      <c r="K243" s="51">
        <f t="shared" si="61"/>
        <v>2442.119</v>
      </c>
      <c r="L243" s="51">
        <f t="shared" si="61"/>
        <v>2442.119</v>
      </c>
      <c r="M243" s="51">
        <f t="shared" si="61"/>
        <v>2442.119</v>
      </c>
      <c r="N243" s="51">
        <f t="shared" si="61"/>
        <v>2442.119</v>
      </c>
      <c r="O243" s="75"/>
      <c r="P243" s="89" t="e">
        <f t="shared" si="46"/>
        <v>#DIV/0!</v>
      </c>
    </row>
    <row r="244" spans="1:16" ht="21.75" customHeight="1" hidden="1" outlineLevel="3">
      <c r="A244" s="26" t="s">
        <v>179</v>
      </c>
      <c r="B244" s="12">
        <v>2020207705</v>
      </c>
      <c r="C244" s="29" t="s">
        <v>181</v>
      </c>
      <c r="D244" s="13">
        <v>151</v>
      </c>
      <c r="E244" s="5" t="s">
        <v>16</v>
      </c>
      <c r="F244" s="15"/>
      <c r="G244" s="3">
        <f>G245</f>
        <v>0</v>
      </c>
      <c r="H244" s="4">
        <f aca="true" t="shared" si="62" ref="H244:N244">H245</f>
        <v>2442.119</v>
      </c>
      <c r="I244" s="4">
        <f t="shared" si="62"/>
        <v>2442.119</v>
      </c>
      <c r="J244" s="4">
        <f t="shared" si="62"/>
        <v>2442.119</v>
      </c>
      <c r="K244" s="4">
        <f t="shared" si="62"/>
        <v>2442.119</v>
      </c>
      <c r="L244" s="4">
        <f t="shared" si="62"/>
        <v>2442.119</v>
      </c>
      <c r="M244" s="4">
        <f t="shared" si="62"/>
        <v>2442.119</v>
      </c>
      <c r="N244" s="4">
        <f t="shared" si="62"/>
        <v>2442.119</v>
      </c>
      <c r="O244" s="76"/>
      <c r="P244" s="89" t="e">
        <f t="shared" si="46"/>
        <v>#DIV/0!</v>
      </c>
    </row>
    <row r="245" spans="1:16" ht="24" customHeight="1" hidden="1" outlineLevel="3">
      <c r="A245" s="26" t="s">
        <v>224</v>
      </c>
      <c r="B245" s="12">
        <v>2020207705</v>
      </c>
      <c r="C245" s="29" t="s">
        <v>181</v>
      </c>
      <c r="D245" s="13">
        <v>151</v>
      </c>
      <c r="E245" s="5" t="s">
        <v>16</v>
      </c>
      <c r="F245" s="15"/>
      <c r="G245" s="3"/>
      <c r="H245" s="4">
        <v>2442.119</v>
      </c>
      <c r="I245" s="4">
        <v>2442.119</v>
      </c>
      <c r="J245" s="4">
        <v>2442.119</v>
      </c>
      <c r="K245" s="4">
        <v>2442.119</v>
      </c>
      <c r="L245" s="4">
        <v>2442.119</v>
      </c>
      <c r="M245" s="4">
        <v>2442.119</v>
      </c>
      <c r="N245" s="4">
        <v>2442.119</v>
      </c>
      <c r="O245" s="76"/>
      <c r="P245" s="89" t="e">
        <f t="shared" si="46"/>
        <v>#DIV/0!</v>
      </c>
    </row>
    <row r="246" spans="1:16" s="125" customFormat="1" ht="117.75" customHeight="1" hidden="1" outlineLevel="3">
      <c r="A246" s="27" t="s">
        <v>179</v>
      </c>
      <c r="B246" s="7">
        <v>2020208800</v>
      </c>
      <c r="C246" s="28" t="s">
        <v>181</v>
      </c>
      <c r="D246" s="8">
        <v>151</v>
      </c>
      <c r="E246" s="9" t="s">
        <v>322</v>
      </c>
      <c r="F246" s="10"/>
      <c r="G246" s="2">
        <f>G247</f>
        <v>0</v>
      </c>
      <c r="H246" s="51">
        <f aca="true" t="shared" si="63" ref="H246:O246">H247</f>
        <v>0</v>
      </c>
      <c r="I246" s="51">
        <f t="shared" si="63"/>
        <v>0</v>
      </c>
      <c r="J246" s="51">
        <f t="shared" si="63"/>
        <v>0</v>
      </c>
      <c r="K246" s="51">
        <f t="shared" si="63"/>
        <v>0</v>
      </c>
      <c r="L246" s="51">
        <f t="shared" si="63"/>
        <v>0</v>
      </c>
      <c r="M246" s="51">
        <f t="shared" si="63"/>
        <v>0</v>
      </c>
      <c r="N246" s="51">
        <f t="shared" si="63"/>
        <v>0</v>
      </c>
      <c r="O246" s="75">
        <f t="shared" si="63"/>
        <v>0</v>
      </c>
      <c r="P246" s="89" t="e">
        <f t="shared" si="46"/>
        <v>#DIV/0!</v>
      </c>
    </row>
    <row r="247" spans="1:16" ht="0.75" customHeight="1" hidden="1" outlineLevel="3">
      <c r="A247" s="26" t="s">
        <v>179</v>
      </c>
      <c r="B247" s="12">
        <v>2020208805</v>
      </c>
      <c r="C247" s="29" t="s">
        <v>181</v>
      </c>
      <c r="D247" s="13">
        <v>151</v>
      </c>
      <c r="E247" s="5" t="s">
        <v>321</v>
      </c>
      <c r="F247" s="15"/>
      <c r="G247" s="3">
        <f>G248</f>
        <v>0</v>
      </c>
      <c r="H247" s="4">
        <f aca="true" t="shared" si="64" ref="H247:O247">H248</f>
        <v>0</v>
      </c>
      <c r="I247" s="4">
        <f t="shared" si="64"/>
        <v>0</v>
      </c>
      <c r="J247" s="4">
        <f t="shared" si="64"/>
        <v>0</v>
      </c>
      <c r="K247" s="4">
        <f t="shared" si="64"/>
        <v>0</v>
      </c>
      <c r="L247" s="4">
        <f t="shared" si="64"/>
        <v>0</v>
      </c>
      <c r="M247" s="4">
        <f t="shared" si="64"/>
        <v>0</v>
      </c>
      <c r="N247" s="4">
        <f t="shared" si="64"/>
        <v>0</v>
      </c>
      <c r="O247" s="76">
        <f t="shared" si="64"/>
        <v>0</v>
      </c>
      <c r="P247" s="89" t="e">
        <f t="shared" si="46"/>
        <v>#DIV/0!</v>
      </c>
    </row>
    <row r="248" spans="1:16" ht="114.75" customHeight="1" hidden="1" outlineLevel="3">
      <c r="A248" s="26" t="s">
        <v>210</v>
      </c>
      <c r="B248" s="12">
        <v>2020208805</v>
      </c>
      <c r="C248" s="29" t="s">
        <v>53</v>
      </c>
      <c r="D248" s="13">
        <v>151</v>
      </c>
      <c r="E248" s="5" t="s">
        <v>321</v>
      </c>
      <c r="F248" s="15"/>
      <c r="G248" s="3"/>
      <c r="H248" s="107"/>
      <c r="I248" s="107"/>
      <c r="J248" s="107"/>
      <c r="K248" s="107"/>
      <c r="L248" s="107"/>
      <c r="M248" s="107"/>
      <c r="N248" s="108"/>
      <c r="O248" s="77"/>
      <c r="P248" s="89" t="e">
        <f t="shared" si="46"/>
        <v>#DIV/0!</v>
      </c>
    </row>
    <row r="249" spans="1:16" ht="100.5" customHeight="1" hidden="1" outlineLevel="3">
      <c r="A249" s="27" t="s">
        <v>179</v>
      </c>
      <c r="B249" s="7">
        <v>2020208900</v>
      </c>
      <c r="C249" s="28" t="s">
        <v>181</v>
      </c>
      <c r="D249" s="8">
        <v>151</v>
      </c>
      <c r="E249" s="9" t="s">
        <v>51</v>
      </c>
      <c r="F249" s="10"/>
      <c r="G249" s="2">
        <f>G250</f>
        <v>0</v>
      </c>
      <c r="H249" s="51">
        <f aca="true" t="shared" si="65" ref="H249:O249">H250</f>
        <v>0</v>
      </c>
      <c r="I249" s="51">
        <f t="shared" si="65"/>
        <v>0</v>
      </c>
      <c r="J249" s="51">
        <f t="shared" si="65"/>
        <v>0</v>
      </c>
      <c r="K249" s="51">
        <f t="shared" si="65"/>
        <v>0</v>
      </c>
      <c r="L249" s="51">
        <f t="shared" si="65"/>
        <v>0</v>
      </c>
      <c r="M249" s="51">
        <f t="shared" si="65"/>
        <v>0</v>
      </c>
      <c r="N249" s="51">
        <f t="shared" si="65"/>
        <v>0</v>
      </c>
      <c r="O249" s="75">
        <f t="shared" si="65"/>
        <v>0</v>
      </c>
      <c r="P249" s="89" t="e">
        <f t="shared" si="46"/>
        <v>#DIV/0!</v>
      </c>
    </row>
    <row r="250" spans="1:16" ht="97.5" customHeight="1" hidden="1" outlineLevel="3">
      <c r="A250" s="26" t="s">
        <v>179</v>
      </c>
      <c r="B250" s="12">
        <v>2020208905</v>
      </c>
      <c r="C250" s="29" t="s">
        <v>181</v>
      </c>
      <c r="D250" s="13">
        <v>151</v>
      </c>
      <c r="E250" s="5" t="s">
        <v>52</v>
      </c>
      <c r="F250" s="15"/>
      <c r="G250" s="3">
        <f>G251</f>
        <v>0</v>
      </c>
      <c r="H250" s="4">
        <f aca="true" t="shared" si="66" ref="H250:O250">H251</f>
        <v>0</v>
      </c>
      <c r="I250" s="4">
        <f t="shared" si="66"/>
        <v>0</v>
      </c>
      <c r="J250" s="4">
        <f t="shared" si="66"/>
        <v>0</v>
      </c>
      <c r="K250" s="4">
        <f t="shared" si="66"/>
        <v>0</v>
      </c>
      <c r="L250" s="4">
        <f t="shared" si="66"/>
        <v>0</v>
      </c>
      <c r="M250" s="4">
        <f t="shared" si="66"/>
        <v>0</v>
      </c>
      <c r="N250" s="4">
        <f t="shared" si="66"/>
        <v>0</v>
      </c>
      <c r="O250" s="76">
        <f t="shared" si="66"/>
        <v>0</v>
      </c>
      <c r="P250" s="89" t="e">
        <f t="shared" si="46"/>
        <v>#DIV/0!</v>
      </c>
    </row>
    <row r="251" spans="1:16" ht="73.5" customHeight="1" hidden="1" outlineLevel="3">
      <c r="A251" s="26" t="s">
        <v>210</v>
      </c>
      <c r="B251" s="12">
        <v>2020208905</v>
      </c>
      <c r="C251" s="29" t="s">
        <v>53</v>
      </c>
      <c r="D251" s="13">
        <v>151</v>
      </c>
      <c r="E251" s="5" t="s">
        <v>58</v>
      </c>
      <c r="F251" s="15"/>
      <c r="G251" s="3"/>
      <c r="H251" s="107"/>
      <c r="I251" s="107"/>
      <c r="J251" s="107"/>
      <c r="K251" s="107"/>
      <c r="L251" s="107"/>
      <c r="M251" s="107"/>
      <c r="N251" s="108"/>
      <c r="O251" s="77"/>
      <c r="P251" s="89" t="e">
        <f t="shared" si="46"/>
        <v>#DIV/0!</v>
      </c>
    </row>
    <row r="252" spans="1:16" ht="20.25" customHeight="1" hidden="1" outlineLevel="3">
      <c r="A252" s="27" t="s">
        <v>179</v>
      </c>
      <c r="B252" s="7">
        <v>2020207700</v>
      </c>
      <c r="C252" s="28" t="s">
        <v>181</v>
      </c>
      <c r="D252" s="8">
        <v>151</v>
      </c>
      <c r="E252" s="9" t="s">
        <v>15</v>
      </c>
      <c r="F252" s="15"/>
      <c r="G252" s="2">
        <f>G253</f>
        <v>0</v>
      </c>
      <c r="H252" s="51">
        <f aca="true" t="shared" si="67" ref="H252:O252">H253</f>
        <v>17500</v>
      </c>
      <c r="I252" s="51">
        <f t="shared" si="67"/>
        <v>17500</v>
      </c>
      <c r="J252" s="51">
        <f t="shared" si="67"/>
        <v>17500</v>
      </c>
      <c r="K252" s="51">
        <f t="shared" si="67"/>
        <v>17500</v>
      </c>
      <c r="L252" s="51">
        <f t="shared" si="67"/>
        <v>17500</v>
      </c>
      <c r="M252" s="51">
        <f t="shared" si="67"/>
        <v>17500</v>
      </c>
      <c r="N252" s="51">
        <f t="shared" si="67"/>
        <v>17500</v>
      </c>
      <c r="O252" s="75">
        <f t="shared" si="67"/>
        <v>0</v>
      </c>
      <c r="P252" s="89" t="e">
        <f t="shared" si="46"/>
        <v>#DIV/0!</v>
      </c>
    </row>
    <row r="253" spans="1:16" ht="18" customHeight="1" hidden="1" outlineLevel="3">
      <c r="A253" s="26" t="s">
        <v>179</v>
      </c>
      <c r="B253" s="12">
        <v>2020207705</v>
      </c>
      <c r="C253" s="29" t="s">
        <v>181</v>
      </c>
      <c r="D253" s="13">
        <v>151</v>
      </c>
      <c r="E253" s="5" t="s">
        <v>16</v>
      </c>
      <c r="F253" s="15"/>
      <c r="G253" s="3"/>
      <c r="H253" s="4">
        <f aca="true" t="shared" si="68" ref="H253:N253">11929.2+5570.8</f>
        <v>17500</v>
      </c>
      <c r="I253" s="4">
        <f t="shared" si="68"/>
        <v>17500</v>
      </c>
      <c r="J253" s="4">
        <f t="shared" si="68"/>
        <v>17500</v>
      </c>
      <c r="K253" s="4">
        <f t="shared" si="68"/>
        <v>17500</v>
      </c>
      <c r="L253" s="4">
        <f t="shared" si="68"/>
        <v>17500</v>
      </c>
      <c r="M253" s="4">
        <f t="shared" si="68"/>
        <v>17500</v>
      </c>
      <c r="N253" s="4">
        <f t="shared" si="68"/>
        <v>17500</v>
      </c>
      <c r="O253" s="76"/>
      <c r="P253" s="89" t="e">
        <f t="shared" si="46"/>
        <v>#DIV/0!</v>
      </c>
    </row>
    <row r="254" spans="1:16" ht="23.25" customHeight="1" hidden="1" outlineLevel="3">
      <c r="A254" s="26" t="s">
        <v>241</v>
      </c>
      <c r="B254" s="12">
        <v>2020207705</v>
      </c>
      <c r="C254" s="29" t="s">
        <v>181</v>
      </c>
      <c r="D254" s="13">
        <v>151</v>
      </c>
      <c r="E254" s="5" t="s">
        <v>16</v>
      </c>
      <c r="F254" s="15"/>
      <c r="G254" s="3"/>
      <c r="H254" s="107"/>
      <c r="I254" s="107"/>
      <c r="J254" s="107"/>
      <c r="K254" s="107"/>
      <c r="L254" s="107"/>
      <c r="M254" s="107"/>
      <c r="N254" s="108"/>
      <c r="O254" s="79"/>
      <c r="P254" s="89" t="e">
        <f t="shared" si="46"/>
        <v>#DIV/0!</v>
      </c>
    </row>
    <row r="255" spans="1:16" ht="18" customHeight="1" hidden="1" outlineLevel="3">
      <c r="A255" s="6" t="s">
        <v>179</v>
      </c>
      <c r="B255" s="7">
        <v>2020220400</v>
      </c>
      <c r="C255" s="7" t="s">
        <v>181</v>
      </c>
      <c r="D255" s="8" t="s">
        <v>240</v>
      </c>
      <c r="E255" s="9" t="s">
        <v>71</v>
      </c>
      <c r="F255" s="15"/>
      <c r="G255" s="2">
        <f>G256</f>
        <v>0</v>
      </c>
      <c r="H255" s="51">
        <f aca="true" t="shared" si="69" ref="H255:O255">H256</f>
        <v>0</v>
      </c>
      <c r="I255" s="51">
        <f t="shared" si="69"/>
        <v>0</v>
      </c>
      <c r="J255" s="51">
        <f t="shared" si="69"/>
        <v>0</v>
      </c>
      <c r="K255" s="51">
        <f t="shared" si="69"/>
        <v>0</v>
      </c>
      <c r="L255" s="51">
        <f t="shared" si="69"/>
        <v>0</v>
      </c>
      <c r="M255" s="51">
        <f t="shared" si="69"/>
        <v>0</v>
      </c>
      <c r="N255" s="51">
        <f t="shared" si="69"/>
        <v>0</v>
      </c>
      <c r="O255" s="75">
        <f t="shared" si="69"/>
        <v>0</v>
      </c>
      <c r="P255" s="89" t="e">
        <f t="shared" si="46"/>
        <v>#DIV/0!</v>
      </c>
    </row>
    <row r="256" spans="1:16" ht="21" customHeight="1" hidden="1" outlineLevel="3">
      <c r="A256" s="11" t="s">
        <v>179</v>
      </c>
      <c r="B256" s="12">
        <v>2020220405</v>
      </c>
      <c r="C256" s="12" t="s">
        <v>181</v>
      </c>
      <c r="D256" s="13" t="s">
        <v>240</v>
      </c>
      <c r="E256" s="5" t="s">
        <v>71</v>
      </c>
      <c r="F256" s="15"/>
      <c r="G256" s="3">
        <f>G258+G257</f>
        <v>0</v>
      </c>
      <c r="H256" s="4">
        <f aca="true" t="shared" si="70" ref="H256:N256">H258</f>
        <v>0</v>
      </c>
      <c r="I256" s="4">
        <f t="shared" si="70"/>
        <v>0</v>
      </c>
      <c r="J256" s="4">
        <f t="shared" si="70"/>
        <v>0</v>
      </c>
      <c r="K256" s="4">
        <f t="shared" si="70"/>
        <v>0</v>
      </c>
      <c r="L256" s="4">
        <f t="shared" si="70"/>
        <v>0</v>
      </c>
      <c r="M256" s="4">
        <f t="shared" si="70"/>
        <v>0</v>
      </c>
      <c r="N256" s="4">
        <f t="shared" si="70"/>
        <v>0</v>
      </c>
      <c r="O256" s="76">
        <f>O258+O257</f>
        <v>0</v>
      </c>
      <c r="P256" s="89" t="e">
        <f t="shared" si="46"/>
        <v>#DIV/0!</v>
      </c>
    </row>
    <row r="257" spans="1:16" ht="21" customHeight="1" hidden="1" outlineLevel="3">
      <c r="A257" s="11">
        <v>903</v>
      </c>
      <c r="B257" s="12">
        <v>2020220405</v>
      </c>
      <c r="C257" s="12" t="s">
        <v>181</v>
      </c>
      <c r="D257" s="13" t="s">
        <v>240</v>
      </c>
      <c r="E257" s="5" t="s">
        <v>71</v>
      </c>
      <c r="F257" s="15"/>
      <c r="G257" s="3"/>
      <c r="H257" s="107"/>
      <c r="I257" s="107"/>
      <c r="J257" s="107"/>
      <c r="K257" s="107"/>
      <c r="L257" s="107"/>
      <c r="M257" s="107"/>
      <c r="N257" s="108"/>
      <c r="O257" s="76"/>
      <c r="P257" s="89" t="e">
        <f t="shared" si="46"/>
        <v>#DIV/0!</v>
      </c>
    </row>
    <row r="258" spans="1:16" ht="26.25" customHeight="1" hidden="1" outlineLevel="3">
      <c r="A258" s="11">
        <v>936</v>
      </c>
      <c r="B258" s="12">
        <v>2020220405</v>
      </c>
      <c r="C258" s="12" t="s">
        <v>181</v>
      </c>
      <c r="D258" s="13" t="s">
        <v>240</v>
      </c>
      <c r="E258" s="5" t="s">
        <v>71</v>
      </c>
      <c r="F258" s="15"/>
      <c r="G258" s="3"/>
      <c r="H258" s="107"/>
      <c r="I258" s="107"/>
      <c r="J258" s="107"/>
      <c r="K258" s="107"/>
      <c r="L258" s="107"/>
      <c r="M258" s="107"/>
      <c r="N258" s="108"/>
      <c r="O258" s="76"/>
      <c r="P258" s="89" t="e">
        <f t="shared" si="46"/>
        <v>#DIV/0!</v>
      </c>
    </row>
    <row r="259" spans="1:16" ht="58.5" customHeight="1" hidden="1" outlineLevel="3">
      <c r="A259" s="6" t="s">
        <v>179</v>
      </c>
      <c r="B259" s="7">
        <v>2020220700</v>
      </c>
      <c r="C259" s="7" t="s">
        <v>181</v>
      </c>
      <c r="D259" s="8" t="s">
        <v>240</v>
      </c>
      <c r="E259" s="9" t="s">
        <v>4</v>
      </c>
      <c r="F259" s="15"/>
      <c r="G259" s="2">
        <f>G260</f>
        <v>0</v>
      </c>
      <c r="H259" s="51">
        <f aca="true" t="shared" si="71" ref="H259:O259">H260</f>
        <v>0</v>
      </c>
      <c r="I259" s="51">
        <f t="shared" si="71"/>
        <v>0</v>
      </c>
      <c r="J259" s="51">
        <f t="shared" si="71"/>
        <v>0</v>
      </c>
      <c r="K259" s="51">
        <f t="shared" si="71"/>
        <v>0</v>
      </c>
      <c r="L259" s="51">
        <f t="shared" si="71"/>
        <v>0</v>
      </c>
      <c r="M259" s="51">
        <f t="shared" si="71"/>
        <v>0</v>
      </c>
      <c r="N259" s="51">
        <f t="shared" si="71"/>
        <v>0</v>
      </c>
      <c r="O259" s="75">
        <f t="shared" si="71"/>
        <v>0</v>
      </c>
      <c r="P259" s="89" t="e">
        <f t="shared" si="46"/>
        <v>#DIV/0!</v>
      </c>
    </row>
    <row r="260" spans="1:16" ht="75" customHeight="1" hidden="1" outlineLevel="3">
      <c r="A260" s="11" t="s">
        <v>179</v>
      </c>
      <c r="B260" s="12">
        <v>2020220705</v>
      </c>
      <c r="C260" s="12" t="s">
        <v>181</v>
      </c>
      <c r="D260" s="13" t="s">
        <v>240</v>
      </c>
      <c r="E260" s="5" t="s">
        <v>5</v>
      </c>
      <c r="F260" s="15"/>
      <c r="G260" s="3">
        <f>G261</f>
        <v>0</v>
      </c>
      <c r="H260" s="4">
        <f aca="true" t="shared" si="72" ref="H260:O260">H261</f>
        <v>0</v>
      </c>
      <c r="I260" s="4">
        <f t="shared" si="72"/>
        <v>0</v>
      </c>
      <c r="J260" s="4">
        <f t="shared" si="72"/>
        <v>0</v>
      </c>
      <c r="K260" s="4">
        <f t="shared" si="72"/>
        <v>0</v>
      </c>
      <c r="L260" s="4">
        <f t="shared" si="72"/>
        <v>0</v>
      </c>
      <c r="M260" s="4">
        <f t="shared" si="72"/>
        <v>0</v>
      </c>
      <c r="N260" s="4">
        <f t="shared" si="72"/>
        <v>0</v>
      </c>
      <c r="O260" s="76">
        <f t="shared" si="72"/>
        <v>0</v>
      </c>
      <c r="P260" s="89" t="e">
        <f t="shared" si="46"/>
        <v>#DIV/0!</v>
      </c>
    </row>
    <row r="261" spans="1:16" ht="79.5" customHeight="1" hidden="1" outlineLevel="3">
      <c r="A261" s="11">
        <v>954</v>
      </c>
      <c r="B261" s="12">
        <v>2020220705</v>
      </c>
      <c r="C261" s="12" t="s">
        <v>181</v>
      </c>
      <c r="D261" s="13" t="s">
        <v>240</v>
      </c>
      <c r="E261" s="5" t="s">
        <v>5</v>
      </c>
      <c r="F261" s="15"/>
      <c r="G261" s="3"/>
      <c r="H261" s="107"/>
      <c r="I261" s="107"/>
      <c r="J261" s="107"/>
      <c r="K261" s="107"/>
      <c r="L261" s="107"/>
      <c r="M261" s="107"/>
      <c r="N261" s="108"/>
      <c r="O261" s="76"/>
      <c r="P261" s="89" t="e">
        <f t="shared" si="46"/>
        <v>#DIV/0!</v>
      </c>
    </row>
    <row r="262" spans="1:16" ht="18" customHeight="1" hidden="1" outlineLevel="3">
      <c r="A262" s="6" t="s">
        <v>179</v>
      </c>
      <c r="B262" s="7">
        <v>2020221500</v>
      </c>
      <c r="C262" s="7" t="s">
        <v>181</v>
      </c>
      <c r="D262" s="8" t="s">
        <v>240</v>
      </c>
      <c r="E262" s="9" t="s">
        <v>67</v>
      </c>
      <c r="F262" s="15"/>
      <c r="G262" s="2">
        <f>G263</f>
        <v>0</v>
      </c>
      <c r="H262" s="51">
        <f aca="true" t="shared" si="73" ref="H262:O262">H263</f>
        <v>0</v>
      </c>
      <c r="I262" s="51">
        <f t="shared" si="73"/>
        <v>0</v>
      </c>
      <c r="J262" s="51">
        <f t="shared" si="73"/>
        <v>0</v>
      </c>
      <c r="K262" s="51">
        <f t="shared" si="73"/>
        <v>0</v>
      </c>
      <c r="L262" s="51">
        <f t="shared" si="73"/>
        <v>0</v>
      </c>
      <c r="M262" s="51">
        <f t="shared" si="73"/>
        <v>0</v>
      </c>
      <c r="N262" s="51">
        <f t="shared" si="73"/>
        <v>0</v>
      </c>
      <c r="O262" s="75">
        <f t="shared" si="73"/>
        <v>0</v>
      </c>
      <c r="P262" s="89" t="e">
        <f t="shared" si="46"/>
        <v>#DIV/0!</v>
      </c>
    </row>
    <row r="263" spans="1:16" ht="23.25" customHeight="1" hidden="1" outlineLevel="3">
      <c r="A263" s="11" t="s">
        <v>179</v>
      </c>
      <c r="B263" s="12">
        <v>2020221505</v>
      </c>
      <c r="C263" s="12" t="s">
        <v>181</v>
      </c>
      <c r="D263" s="13" t="s">
        <v>240</v>
      </c>
      <c r="E263" s="5" t="s">
        <v>66</v>
      </c>
      <c r="F263" s="15"/>
      <c r="G263" s="3">
        <f>G264</f>
        <v>0</v>
      </c>
      <c r="H263" s="4">
        <f aca="true" t="shared" si="74" ref="H263:O263">H264</f>
        <v>0</v>
      </c>
      <c r="I263" s="4">
        <f t="shared" si="74"/>
        <v>0</v>
      </c>
      <c r="J263" s="4">
        <f t="shared" si="74"/>
        <v>0</v>
      </c>
      <c r="K263" s="4">
        <f t="shared" si="74"/>
        <v>0</v>
      </c>
      <c r="L263" s="4">
        <f t="shared" si="74"/>
        <v>0</v>
      </c>
      <c r="M263" s="4">
        <f t="shared" si="74"/>
        <v>0</v>
      </c>
      <c r="N263" s="4">
        <f t="shared" si="74"/>
        <v>0</v>
      </c>
      <c r="O263" s="76">
        <f t="shared" si="74"/>
        <v>0</v>
      </c>
      <c r="P263" s="89" t="e">
        <f t="shared" si="46"/>
        <v>#DIV/0!</v>
      </c>
    </row>
    <row r="264" spans="1:16" ht="31.5" customHeight="1" hidden="1" outlineLevel="3">
      <c r="A264" s="11">
        <v>903</v>
      </c>
      <c r="B264" s="12">
        <v>2020221505</v>
      </c>
      <c r="C264" s="12" t="s">
        <v>181</v>
      </c>
      <c r="D264" s="13" t="s">
        <v>240</v>
      </c>
      <c r="E264" s="5" t="s">
        <v>66</v>
      </c>
      <c r="F264" s="15"/>
      <c r="G264" s="3"/>
      <c r="H264" s="107"/>
      <c r="I264" s="107"/>
      <c r="J264" s="107"/>
      <c r="K264" s="107"/>
      <c r="L264" s="107"/>
      <c r="M264" s="107"/>
      <c r="N264" s="108"/>
      <c r="O264" s="76"/>
      <c r="P264" s="89" t="e">
        <f t="shared" si="46"/>
        <v>#DIV/0!</v>
      </c>
    </row>
    <row r="265" spans="1:16" ht="43.5" customHeight="1" hidden="1" outlineLevel="3">
      <c r="A265" s="27" t="s">
        <v>179</v>
      </c>
      <c r="B265" s="7">
        <v>2022005100</v>
      </c>
      <c r="C265" s="28" t="s">
        <v>181</v>
      </c>
      <c r="D265" s="8">
        <v>151</v>
      </c>
      <c r="E265" s="9" t="s">
        <v>277</v>
      </c>
      <c r="F265" s="15"/>
      <c r="G265" s="2">
        <f>G266</f>
        <v>0</v>
      </c>
      <c r="H265" s="51">
        <f aca="true" t="shared" si="75" ref="H265:O266">H266</f>
        <v>0</v>
      </c>
      <c r="I265" s="51">
        <f t="shared" si="75"/>
        <v>0</v>
      </c>
      <c r="J265" s="51">
        <f t="shared" si="75"/>
        <v>0</v>
      </c>
      <c r="K265" s="51">
        <f t="shared" si="75"/>
        <v>0</v>
      </c>
      <c r="L265" s="51">
        <f t="shared" si="75"/>
        <v>0</v>
      </c>
      <c r="M265" s="51">
        <f t="shared" si="75"/>
        <v>0</v>
      </c>
      <c r="N265" s="51">
        <f t="shared" si="75"/>
        <v>0</v>
      </c>
      <c r="O265" s="75">
        <f t="shared" si="75"/>
        <v>0</v>
      </c>
      <c r="P265" s="89" t="e">
        <f t="shared" si="46"/>
        <v>#DIV/0!</v>
      </c>
    </row>
    <row r="266" spans="1:16" ht="42.75" customHeight="1" hidden="1" outlineLevel="3">
      <c r="A266" s="26" t="s">
        <v>179</v>
      </c>
      <c r="B266" s="12">
        <v>2022005105</v>
      </c>
      <c r="C266" s="29" t="s">
        <v>181</v>
      </c>
      <c r="D266" s="13">
        <v>151</v>
      </c>
      <c r="E266" s="5" t="s">
        <v>324</v>
      </c>
      <c r="F266" s="15"/>
      <c r="G266" s="3">
        <f>G267</f>
        <v>0</v>
      </c>
      <c r="H266" s="4">
        <f t="shared" si="75"/>
        <v>0</v>
      </c>
      <c r="I266" s="4">
        <f t="shared" si="75"/>
        <v>0</v>
      </c>
      <c r="J266" s="4">
        <f t="shared" si="75"/>
        <v>0</v>
      </c>
      <c r="K266" s="4">
        <f t="shared" si="75"/>
        <v>0</v>
      </c>
      <c r="L266" s="4">
        <f t="shared" si="75"/>
        <v>0</v>
      </c>
      <c r="M266" s="4">
        <f t="shared" si="75"/>
        <v>0</v>
      </c>
      <c r="N266" s="4">
        <f t="shared" si="75"/>
        <v>0</v>
      </c>
      <c r="O266" s="76">
        <f t="shared" si="75"/>
        <v>0</v>
      </c>
      <c r="P266" s="90" t="e">
        <f t="shared" si="46"/>
        <v>#DIV/0!</v>
      </c>
    </row>
    <row r="267" spans="1:16" ht="43.5" customHeight="1" hidden="1" outlineLevel="3">
      <c r="A267" s="26" t="s">
        <v>61</v>
      </c>
      <c r="B267" s="12">
        <v>2022005105</v>
      </c>
      <c r="C267" s="29" t="s">
        <v>181</v>
      </c>
      <c r="D267" s="13">
        <v>151</v>
      </c>
      <c r="E267" s="5" t="s">
        <v>324</v>
      </c>
      <c r="F267" s="15"/>
      <c r="G267" s="3"/>
      <c r="H267" s="107"/>
      <c r="I267" s="107"/>
      <c r="J267" s="107"/>
      <c r="K267" s="107"/>
      <c r="L267" s="107"/>
      <c r="M267" s="107"/>
      <c r="N267" s="108"/>
      <c r="O267" s="76"/>
      <c r="P267" s="90" t="e">
        <f t="shared" si="46"/>
        <v>#DIV/0!</v>
      </c>
    </row>
    <row r="268" spans="1:16" ht="138.75" customHeight="1" outlineLevel="3">
      <c r="A268" s="6" t="s">
        <v>179</v>
      </c>
      <c r="B268" s="7">
        <v>2022021600</v>
      </c>
      <c r="C268" s="7" t="s">
        <v>181</v>
      </c>
      <c r="D268" s="8">
        <v>150</v>
      </c>
      <c r="E268" s="9" t="s">
        <v>118</v>
      </c>
      <c r="F268" s="15"/>
      <c r="G268" s="2">
        <f>G269</f>
        <v>18279.92</v>
      </c>
      <c r="H268" s="51">
        <f aca="true" t="shared" si="76" ref="H268:O268">H269</f>
        <v>0</v>
      </c>
      <c r="I268" s="51">
        <f t="shared" si="76"/>
        <v>0</v>
      </c>
      <c r="J268" s="51">
        <f t="shared" si="76"/>
        <v>0</v>
      </c>
      <c r="K268" s="51">
        <f t="shared" si="76"/>
        <v>0</v>
      </c>
      <c r="L268" s="51">
        <f t="shared" si="76"/>
        <v>0</v>
      </c>
      <c r="M268" s="51">
        <f t="shared" si="76"/>
        <v>0</v>
      </c>
      <c r="N268" s="51">
        <f t="shared" si="76"/>
        <v>0</v>
      </c>
      <c r="O268" s="2">
        <f t="shared" si="76"/>
        <v>17364.031</v>
      </c>
      <c r="P268" s="89">
        <f t="shared" si="46"/>
        <v>94.98964437481128</v>
      </c>
    </row>
    <row r="269" spans="1:16" ht="137.25" customHeight="1" outlineLevel="3">
      <c r="A269" s="11" t="s">
        <v>179</v>
      </c>
      <c r="B269" s="12">
        <v>2022021605</v>
      </c>
      <c r="C269" s="12" t="s">
        <v>181</v>
      </c>
      <c r="D269" s="13">
        <v>150</v>
      </c>
      <c r="E269" s="5" t="s">
        <v>94</v>
      </c>
      <c r="F269" s="15"/>
      <c r="G269" s="3">
        <f>G271+G270</f>
        <v>18279.92</v>
      </c>
      <c r="H269" s="4">
        <f aca="true" t="shared" si="77" ref="H269:N269">H271</f>
        <v>0</v>
      </c>
      <c r="I269" s="4">
        <f t="shared" si="77"/>
        <v>0</v>
      </c>
      <c r="J269" s="4">
        <f t="shared" si="77"/>
        <v>0</v>
      </c>
      <c r="K269" s="4">
        <f t="shared" si="77"/>
        <v>0</v>
      </c>
      <c r="L269" s="4">
        <f t="shared" si="77"/>
        <v>0</v>
      </c>
      <c r="M269" s="4">
        <f t="shared" si="77"/>
        <v>0</v>
      </c>
      <c r="N269" s="4">
        <f t="shared" si="77"/>
        <v>0</v>
      </c>
      <c r="O269" s="3">
        <f>O270+O271</f>
        <v>17364.031</v>
      </c>
      <c r="P269" s="90">
        <f t="shared" si="46"/>
        <v>94.98964437481128</v>
      </c>
    </row>
    <row r="270" spans="1:16" ht="137.25" customHeight="1" hidden="1" outlineLevel="3">
      <c r="A270" s="11">
        <v>912</v>
      </c>
      <c r="B270" s="12">
        <v>2022021605</v>
      </c>
      <c r="C270" s="12" t="s">
        <v>181</v>
      </c>
      <c r="D270" s="13">
        <v>150</v>
      </c>
      <c r="E270" s="5" t="s">
        <v>94</v>
      </c>
      <c r="F270" s="15"/>
      <c r="G270" s="3"/>
      <c r="H270" s="4"/>
      <c r="I270" s="4"/>
      <c r="J270" s="4"/>
      <c r="K270" s="4"/>
      <c r="L270" s="4"/>
      <c r="M270" s="4"/>
      <c r="N270" s="54"/>
      <c r="O270" s="3"/>
      <c r="P270" s="90" t="e">
        <f t="shared" si="46"/>
        <v>#DIV/0!</v>
      </c>
    </row>
    <row r="271" spans="1:16" ht="132" customHeight="1" outlineLevel="3">
      <c r="A271" s="11">
        <v>919</v>
      </c>
      <c r="B271" s="12">
        <v>2022021605</v>
      </c>
      <c r="C271" s="12" t="s">
        <v>181</v>
      </c>
      <c r="D271" s="13">
        <v>150</v>
      </c>
      <c r="E271" s="5" t="s">
        <v>94</v>
      </c>
      <c r="F271" s="15"/>
      <c r="G271" s="3">
        <v>18279.92</v>
      </c>
      <c r="H271" s="107"/>
      <c r="I271" s="107"/>
      <c r="J271" s="107"/>
      <c r="K271" s="107"/>
      <c r="L271" s="107"/>
      <c r="M271" s="107"/>
      <c r="N271" s="108"/>
      <c r="O271" s="86">
        <v>17364.031</v>
      </c>
      <c r="P271" s="90">
        <f t="shared" si="46"/>
        <v>94.98964437481128</v>
      </c>
    </row>
    <row r="272" spans="1:16" ht="189" customHeight="1" hidden="1" outlineLevel="3">
      <c r="A272" s="27" t="s">
        <v>179</v>
      </c>
      <c r="B272" s="28" t="s">
        <v>276</v>
      </c>
      <c r="C272" s="28" t="s">
        <v>181</v>
      </c>
      <c r="D272" s="59" t="s">
        <v>21</v>
      </c>
      <c r="E272" s="70" t="s">
        <v>93</v>
      </c>
      <c r="F272" s="15"/>
      <c r="G272" s="2">
        <f>G273</f>
        <v>0</v>
      </c>
      <c r="H272" s="51">
        <f aca="true" t="shared" si="78" ref="H272:O272">H273</f>
        <v>0</v>
      </c>
      <c r="I272" s="51">
        <f t="shared" si="78"/>
        <v>0</v>
      </c>
      <c r="J272" s="51">
        <f t="shared" si="78"/>
        <v>0</v>
      </c>
      <c r="K272" s="51">
        <f t="shared" si="78"/>
        <v>0</v>
      </c>
      <c r="L272" s="51">
        <f t="shared" si="78"/>
        <v>0</v>
      </c>
      <c r="M272" s="51">
        <f t="shared" si="78"/>
        <v>0</v>
      </c>
      <c r="N272" s="51">
        <f t="shared" si="78"/>
        <v>0</v>
      </c>
      <c r="O272" s="2">
        <f t="shared" si="78"/>
        <v>0</v>
      </c>
      <c r="P272" s="89" t="e">
        <f t="shared" si="46"/>
        <v>#DIV/0!</v>
      </c>
    </row>
    <row r="273" spans="1:16" ht="177" customHeight="1" hidden="1" outlineLevel="3">
      <c r="A273" s="26" t="s">
        <v>179</v>
      </c>
      <c r="B273" s="29" t="s">
        <v>128</v>
      </c>
      <c r="C273" s="29" t="s">
        <v>181</v>
      </c>
      <c r="D273" s="34" t="s">
        <v>21</v>
      </c>
      <c r="E273" s="60" t="s">
        <v>57</v>
      </c>
      <c r="F273" s="15"/>
      <c r="G273" s="3">
        <f>G274</f>
        <v>0</v>
      </c>
      <c r="H273" s="4">
        <f aca="true" t="shared" si="79" ref="H273:O273">H274</f>
        <v>0</v>
      </c>
      <c r="I273" s="4">
        <f t="shared" si="79"/>
        <v>0</v>
      </c>
      <c r="J273" s="4">
        <f t="shared" si="79"/>
        <v>0</v>
      </c>
      <c r="K273" s="4">
        <f t="shared" si="79"/>
        <v>0</v>
      </c>
      <c r="L273" s="4">
        <f t="shared" si="79"/>
        <v>0</v>
      </c>
      <c r="M273" s="4">
        <f t="shared" si="79"/>
        <v>0</v>
      </c>
      <c r="N273" s="4">
        <f t="shared" si="79"/>
        <v>0</v>
      </c>
      <c r="O273" s="3">
        <f t="shared" si="79"/>
        <v>0</v>
      </c>
      <c r="P273" s="90" t="e">
        <f t="shared" si="46"/>
        <v>#DIV/0!</v>
      </c>
    </row>
    <row r="274" spans="1:16" ht="20.25" customHeight="1" hidden="1" outlineLevel="3">
      <c r="A274" s="26" t="s">
        <v>210</v>
      </c>
      <c r="B274" s="29" t="s">
        <v>128</v>
      </c>
      <c r="C274" s="29" t="s">
        <v>181</v>
      </c>
      <c r="D274" s="34" t="s">
        <v>21</v>
      </c>
      <c r="E274" s="60" t="s">
        <v>57</v>
      </c>
      <c r="F274" s="15"/>
      <c r="G274" s="3"/>
      <c r="H274" s="107"/>
      <c r="I274" s="107"/>
      <c r="J274" s="107"/>
      <c r="K274" s="107"/>
      <c r="L274" s="107"/>
      <c r="M274" s="107"/>
      <c r="N274" s="108"/>
      <c r="O274" s="86"/>
      <c r="P274" s="90" t="e">
        <f t="shared" si="46"/>
        <v>#DIV/0!</v>
      </c>
    </row>
    <row r="275" spans="1:16" ht="104.25" customHeight="1" outlineLevel="3">
      <c r="A275" s="27" t="s">
        <v>179</v>
      </c>
      <c r="B275" s="28" t="s">
        <v>344</v>
      </c>
      <c r="C275" s="28" t="s">
        <v>181</v>
      </c>
      <c r="D275" s="59" t="s">
        <v>21</v>
      </c>
      <c r="E275" s="70" t="s">
        <v>347</v>
      </c>
      <c r="F275" s="15"/>
      <c r="G275" s="2">
        <f>G276</f>
        <v>466</v>
      </c>
      <c r="H275" s="51">
        <f aca="true" t="shared" si="80" ref="H275:O275">H276</f>
        <v>0</v>
      </c>
      <c r="I275" s="51">
        <f t="shared" si="80"/>
        <v>0</v>
      </c>
      <c r="J275" s="51">
        <f t="shared" si="80"/>
        <v>0</v>
      </c>
      <c r="K275" s="51">
        <f t="shared" si="80"/>
        <v>0</v>
      </c>
      <c r="L275" s="51">
        <f t="shared" si="80"/>
        <v>0</v>
      </c>
      <c r="M275" s="51">
        <f t="shared" si="80"/>
        <v>0</v>
      </c>
      <c r="N275" s="51">
        <f t="shared" si="80"/>
        <v>0</v>
      </c>
      <c r="O275" s="2">
        <f t="shared" si="80"/>
        <v>466</v>
      </c>
      <c r="P275" s="89">
        <f t="shared" si="46"/>
        <v>100</v>
      </c>
    </row>
    <row r="276" spans="1:16" ht="95.25" customHeight="1" outlineLevel="3">
      <c r="A276" s="26" t="s">
        <v>179</v>
      </c>
      <c r="B276" s="29" t="s">
        <v>345</v>
      </c>
      <c r="C276" s="29" t="s">
        <v>181</v>
      </c>
      <c r="D276" s="34" t="s">
        <v>21</v>
      </c>
      <c r="E276" s="60" t="s">
        <v>346</v>
      </c>
      <c r="F276" s="15"/>
      <c r="G276" s="3">
        <f>G277</f>
        <v>466</v>
      </c>
      <c r="H276" s="4">
        <f aca="true" t="shared" si="81" ref="H276:O276">H277</f>
        <v>0</v>
      </c>
      <c r="I276" s="4">
        <f t="shared" si="81"/>
        <v>0</v>
      </c>
      <c r="J276" s="4">
        <f t="shared" si="81"/>
        <v>0</v>
      </c>
      <c r="K276" s="4">
        <f t="shared" si="81"/>
        <v>0</v>
      </c>
      <c r="L276" s="4">
        <f t="shared" si="81"/>
        <v>0</v>
      </c>
      <c r="M276" s="4">
        <f t="shared" si="81"/>
        <v>0</v>
      </c>
      <c r="N276" s="4">
        <f t="shared" si="81"/>
        <v>0</v>
      </c>
      <c r="O276" s="3">
        <f t="shared" si="81"/>
        <v>466</v>
      </c>
      <c r="P276" s="90">
        <f t="shared" si="46"/>
        <v>100</v>
      </c>
    </row>
    <row r="277" spans="1:16" ht="98.25" customHeight="1" outlineLevel="3">
      <c r="A277" s="26" t="s">
        <v>61</v>
      </c>
      <c r="B277" s="29" t="s">
        <v>345</v>
      </c>
      <c r="C277" s="29" t="s">
        <v>181</v>
      </c>
      <c r="D277" s="34" t="s">
        <v>21</v>
      </c>
      <c r="E277" s="60" t="s">
        <v>346</v>
      </c>
      <c r="F277" s="15"/>
      <c r="G277" s="3">
        <v>466</v>
      </c>
      <c r="H277" s="107"/>
      <c r="I277" s="107"/>
      <c r="J277" s="107"/>
      <c r="K277" s="107"/>
      <c r="L277" s="107"/>
      <c r="M277" s="107"/>
      <c r="N277" s="108"/>
      <c r="O277" s="86">
        <v>466</v>
      </c>
      <c r="P277" s="90">
        <f t="shared" si="46"/>
        <v>100</v>
      </c>
    </row>
    <row r="278" spans="1:16" ht="57" customHeight="1" outlineLevel="3">
      <c r="A278" s="6" t="s">
        <v>179</v>
      </c>
      <c r="B278" s="7">
        <v>2022522800</v>
      </c>
      <c r="C278" s="7" t="s">
        <v>181</v>
      </c>
      <c r="D278" s="8">
        <v>150</v>
      </c>
      <c r="E278" s="70" t="s">
        <v>349</v>
      </c>
      <c r="F278" s="15"/>
      <c r="G278" s="2">
        <f>G279</f>
        <v>2898.8</v>
      </c>
      <c r="H278" s="2">
        <f aca="true" t="shared" si="82" ref="H278:O278">H279</f>
        <v>0</v>
      </c>
      <c r="I278" s="2">
        <f t="shared" si="82"/>
        <v>0</v>
      </c>
      <c r="J278" s="2">
        <f t="shared" si="82"/>
        <v>0</v>
      </c>
      <c r="K278" s="2">
        <f t="shared" si="82"/>
        <v>0</v>
      </c>
      <c r="L278" s="2">
        <f t="shared" si="82"/>
        <v>0</v>
      </c>
      <c r="M278" s="2">
        <f t="shared" si="82"/>
        <v>0</v>
      </c>
      <c r="N278" s="2">
        <f t="shared" si="82"/>
        <v>0</v>
      </c>
      <c r="O278" s="2">
        <f t="shared" si="82"/>
        <v>2898.701</v>
      </c>
      <c r="P278" s="89">
        <f t="shared" si="46"/>
        <v>99.99658479370773</v>
      </c>
    </row>
    <row r="279" spans="1:16" ht="60" customHeight="1" outlineLevel="3">
      <c r="A279" s="11" t="s">
        <v>179</v>
      </c>
      <c r="B279" s="12">
        <v>2022522805</v>
      </c>
      <c r="C279" s="12" t="s">
        <v>181</v>
      </c>
      <c r="D279" s="13">
        <v>150</v>
      </c>
      <c r="E279" s="60" t="s">
        <v>348</v>
      </c>
      <c r="F279" s="15"/>
      <c r="G279" s="3">
        <f>G280</f>
        <v>2898.8</v>
      </c>
      <c r="H279" s="3">
        <f aca="true" t="shared" si="83" ref="H279:O279">H280</f>
        <v>0</v>
      </c>
      <c r="I279" s="3">
        <f t="shared" si="83"/>
        <v>0</v>
      </c>
      <c r="J279" s="3">
        <f t="shared" si="83"/>
        <v>0</v>
      </c>
      <c r="K279" s="3">
        <f t="shared" si="83"/>
        <v>0</v>
      </c>
      <c r="L279" s="3">
        <f t="shared" si="83"/>
        <v>0</v>
      </c>
      <c r="M279" s="3">
        <f t="shared" si="83"/>
        <v>0</v>
      </c>
      <c r="N279" s="3">
        <f t="shared" si="83"/>
        <v>0</v>
      </c>
      <c r="O279" s="3">
        <f t="shared" si="83"/>
        <v>2898.701</v>
      </c>
      <c r="P279" s="90">
        <f t="shared" si="46"/>
        <v>99.99658479370773</v>
      </c>
    </row>
    <row r="280" spans="1:16" ht="59.25" customHeight="1" outlineLevel="3">
      <c r="A280" s="11">
        <v>954</v>
      </c>
      <c r="B280" s="12">
        <v>2022522805</v>
      </c>
      <c r="C280" s="12" t="s">
        <v>181</v>
      </c>
      <c r="D280" s="13">
        <v>150</v>
      </c>
      <c r="E280" s="60" t="s">
        <v>348</v>
      </c>
      <c r="F280" s="15"/>
      <c r="G280" s="3">
        <v>2898.8</v>
      </c>
      <c r="H280" s="107"/>
      <c r="I280" s="107"/>
      <c r="J280" s="107"/>
      <c r="K280" s="107"/>
      <c r="L280" s="107"/>
      <c r="M280" s="107"/>
      <c r="N280" s="108"/>
      <c r="O280" s="86">
        <v>2898.701</v>
      </c>
      <c r="P280" s="90">
        <f t="shared" si="46"/>
        <v>99.99658479370773</v>
      </c>
    </row>
    <row r="281" spans="1:16" ht="79.5" customHeight="1" outlineLevel="3">
      <c r="A281" s="6" t="s">
        <v>179</v>
      </c>
      <c r="B281" s="7">
        <v>2022530400</v>
      </c>
      <c r="C281" s="7" t="s">
        <v>181</v>
      </c>
      <c r="D281" s="8">
        <v>150</v>
      </c>
      <c r="E281" s="70" t="s">
        <v>358</v>
      </c>
      <c r="F281" s="15"/>
      <c r="G281" s="2">
        <f>G282</f>
        <v>5581.8</v>
      </c>
      <c r="H281" s="2">
        <f aca="true" t="shared" si="84" ref="H281:O281">H282</f>
        <v>0</v>
      </c>
      <c r="I281" s="2">
        <f t="shared" si="84"/>
        <v>0</v>
      </c>
      <c r="J281" s="2">
        <f t="shared" si="84"/>
        <v>0</v>
      </c>
      <c r="K281" s="2">
        <f t="shared" si="84"/>
        <v>0</v>
      </c>
      <c r="L281" s="2">
        <f t="shared" si="84"/>
        <v>0</v>
      </c>
      <c r="M281" s="2">
        <f t="shared" si="84"/>
        <v>0</v>
      </c>
      <c r="N281" s="2">
        <f t="shared" si="84"/>
        <v>0</v>
      </c>
      <c r="O281" s="2">
        <f t="shared" si="84"/>
        <v>5581.8</v>
      </c>
      <c r="P281" s="89">
        <f t="shared" si="46"/>
        <v>100</v>
      </c>
    </row>
    <row r="282" spans="1:16" ht="102.75" customHeight="1" outlineLevel="3">
      <c r="A282" s="11" t="s">
        <v>179</v>
      </c>
      <c r="B282" s="12">
        <v>2022530405</v>
      </c>
      <c r="C282" s="12" t="s">
        <v>181</v>
      </c>
      <c r="D282" s="13">
        <v>150</v>
      </c>
      <c r="E282" s="60" t="s">
        <v>357</v>
      </c>
      <c r="F282" s="15"/>
      <c r="G282" s="3">
        <f>G283</f>
        <v>5581.8</v>
      </c>
      <c r="H282" s="3">
        <f aca="true" t="shared" si="85" ref="H282:O282">H283</f>
        <v>0</v>
      </c>
      <c r="I282" s="3">
        <f t="shared" si="85"/>
        <v>0</v>
      </c>
      <c r="J282" s="3">
        <f t="shared" si="85"/>
        <v>0</v>
      </c>
      <c r="K282" s="3">
        <f t="shared" si="85"/>
        <v>0</v>
      </c>
      <c r="L282" s="3">
        <f t="shared" si="85"/>
        <v>0</v>
      </c>
      <c r="M282" s="3">
        <f t="shared" si="85"/>
        <v>0</v>
      </c>
      <c r="N282" s="3">
        <f t="shared" si="85"/>
        <v>0</v>
      </c>
      <c r="O282" s="3">
        <f t="shared" si="85"/>
        <v>5581.8</v>
      </c>
      <c r="P282" s="90">
        <f t="shared" si="46"/>
        <v>100</v>
      </c>
    </row>
    <row r="283" spans="1:16" ht="96.75" customHeight="1" outlineLevel="3">
      <c r="A283" s="11">
        <v>903</v>
      </c>
      <c r="B283" s="12">
        <v>2022530405</v>
      </c>
      <c r="C283" s="12" t="s">
        <v>181</v>
      </c>
      <c r="D283" s="13">
        <v>150</v>
      </c>
      <c r="E283" s="60" t="s">
        <v>357</v>
      </c>
      <c r="F283" s="15"/>
      <c r="G283" s="3">
        <v>5581.8</v>
      </c>
      <c r="H283" s="107"/>
      <c r="I283" s="107"/>
      <c r="J283" s="107"/>
      <c r="K283" s="107"/>
      <c r="L283" s="107"/>
      <c r="M283" s="107"/>
      <c r="N283" s="108"/>
      <c r="O283" s="86">
        <v>5581.8</v>
      </c>
      <c r="P283" s="90">
        <f t="shared" si="46"/>
        <v>100</v>
      </c>
    </row>
    <row r="284" spans="1:16" ht="75" outlineLevel="3">
      <c r="A284" s="6" t="s">
        <v>179</v>
      </c>
      <c r="B284" s="7">
        <v>2022546700</v>
      </c>
      <c r="C284" s="7" t="s">
        <v>181</v>
      </c>
      <c r="D284" s="8">
        <v>150</v>
      </c>
      <c r="E284" s="9" t="s">
        <v>350</v>
      </c>
      <c r="F284" s="15"/>
      <c r="G284" s="2">
        <f>G285</f>
        <v>4881.058</v>
      </c>
      <c r="H284" s="2">
        <f aca="true" t="shared" si="86" ref="H284:O284">H285</f>
        <v>0</v>
      </c>
      <c r="I284" s="2">
        <f t="shared" si="86"/>
        <v>0</v>
      </c>
      <c r="J284" s="2">
        <f t="shared" si="86"/>
        <v>0</v>
      </c>
      <c r="K284" s="2">
        <f t="shared" si="86"/>
        <v>0</v>
      </c>
      <c r="L284" s="2">
        <f t="shared" si="86"/>
        <v>0</v>
      </c>
      <c r="M284" s="2">
        <f t="shared" si="86"/>
        <v>0</v>
      </c>
      <c r="N284" s="2">
        <f t="shared" si="86"/>
        <v>0</v>
      </c>
      <c r="O284" s="2">
        <f t="shared" si="86"/>
        <v>4881.058</v>
      </c>
      <c r="P284" s="89">
        <f t="shared" si="46"/>
        <v>100</v>
      </c>
    </row>
    <row r="285" spans="1:16" ht="87" customHeight="1" outlineLevel="3">
      <c r="A285" s="11" t="s">
        <v>179</v>
      </c>
      <c r="B285" s="12">
        <v>2022546705</v>
      </c>
      <c r="C285" s="12" t="s">
        <v>181</v>
      </c>
      <c r="D285" s="13">
        <v>150</v>
      </c>
      <c r="E285" s="5" t="s">
        <v>142</v>
      </c>
      <c r="F285" s="15"/>
      <c r="G285" s="3">
        <f>G286</f>
        <v>4881.058</v>
      </c>
      <c r="H285" s="3">
        <f aca="true" t="shared" si="87" ref="H285:O285">H286</f>
        <v>0</v>
      </c>
      <c r="I285" s="3">
        <f t="shared" si="87"/>
        <v>0</v>
      </c>
      <c r="J285" s="3">
        <f t="shared" si="87"/>
        <v>0</v>
      </c>
      <c r="K285" s="3">
        <f t="shared" si="87"/>
        <v>0</v>
      </c>
      <c r="L285" s="3">
        <f t="shared" si="87"/>
        <v>0</v>
      </c>
      <c r="M285" s="3">
        <f t="shared" si="87"/>
        <v>0</v>
      </c>
      <c r="N285" s="3">
        <f t="shared" si="87"/>
        <v>0</v>
      </c>
      <c r="O285" s="3">
        <f t="shared" si="87"/>
        <v>4881.058</v>
      </c>
      <c r="P285" s="90">
        <f t="shared" si="46"/>
        <v>100</v>
      </c>
    </row>
    <row r="286" spans="1:16" ht="82.5" customHeight="1" outlineLevel="3">
      <c r="A286" s="11">
        <v>902</v>
      </c>
      <c r="B286" s="12">
        <v>2022546705</v>
      </c>
      <c r="C286" s="12" t="s">
        <v>181</v>
      </c>
      <c r="D286" s="13">
        <v>150</v>
      </c>
      <c r="E286" s="5" t="s">
        <v>142</v>
      </c>
      <c r="F286" s="15"/>
      <c r="G286" s="3">
        <v>4881.058</v>
      </c>
      <c r="H286" s="107"/>
      <c r="I286" s="107"/>
      <c r="J286" s="107"/>
      <c r="K286" s="107"/>
      <c r="L286" s="107"/>
      <c r="M286" s="107"/>
      <c r="N286" s="108"/>
      <c r="O286" s="86">
        <v>4881.058</v>
      </c>
      <c r="P286" s="90">
        <f t="shared" si="46"/>
        <v>100</v>
      </c>
    </row>
    <row r="287" spans="1:16" ht="44.25" customHeight="1" outlineLevel="3">
      <c r="A287" s="6" t="s">
        <v>179</v>
      </c>
      <c r="B287" s="7">
        <v>2022549700</v>
      </c>
      <c r="C287" s="7" t="s">
        <v>181</v>
      </c>
      <c r="D287" s="8">
        <v>150</v>
      </c>
      <c r="E287" s="9" t="s">
        <v>351</v>
      </c>
      <c r="F287" s="15"/>
      <c r="G287" s="2">
        <f>G288</f>
        <v>273.44</v>
      </c>
      <c r="H287" s="2">
        <f aca="true" t="shared" si="88" ref="H287:O287">H288</f>
        <v>0</v>
      </c>
      <c r="I287" s="2">
        <f t="shared" si="88"/>
        <v>0</v>
      </c>
      <c r="J287" s="2">
        <f t="shared" si="88"/>
        <v>0</v>
      </c>
      <c r="K287" s="2">
        <f t="shared" si="88"/>
        <v>0</v>
      </c>
      <c r="L287" s="2">
        <f t="shared" si="88"/>
        <v>0</v>
      </c>
      <c r="M287" s="2">
        <f t="shared" si="88"/>
        <v>0</v>
      </c>
      <c r="N287" s="2">
        <f t="shared" si="88"/>
        <v>0</v>
      </c>
      <c r="O287" s="2">
        <f t="shared" si="88"/>
        <v>273.432</v>
      </c>
      <c r="P287" s="89">
        <f t="shared" si="46"/>
        <v>99.99707431246344</v>
      </c>
    </row>
    <row r="288" spans="1:16" ht="52.5" customHeight="1" outlineLevel="3">
      <c r="A288" s="11" t="s">
        <v>179</v>
      </c>
      <c r="B288" s="12">
        <v>2022549705</v>
      </c>
      <c r="C288" s="12" t="s">
        <v>181</v>
      </c>
      <c r="D288" s="13">
        <v>150</v>
      </c>
      <c r="E288" s="5" t="s">
        <v>76</v>
      </c>
      <c r="F288" s="15"/>
      <c r="G288" s="3">
        <f>G289</f>
        <v>273.44</v>
      </c>
      <c r="H288" s="3">
        <f aca="true" t="shared" si="89" ref="H288:O288">H289</f>
        <v>0</v>
      </c>
      <c r="I288" s="3">
        <f t="shared" si="89"/>
        <v>0</v>
      </c>
      <c r="J288" s="3">
        <f t="shared" si="89"/>
        <v>0</v>
      </c>
      <c r="K288" s="3">
        <f t="shared" si="89"/>
        <v>0</v>
      </c>
      <c r="L288" s="3">
        <f t="shared" si="89"/>
        <v>0</v>
      </c>
      <c r="M288" s="3">
        <f t="shared" si="89"/>
        <v>0</v>
      </c>
      <c r="N288" s="3">
        <f t="shared" si="89"/>
        <v>0</v>
      </c>
      <c r="O288" s="3">
        <f t="shared" si="89"/>
        <v>273.432</v>
      </c>
      <c r="P288" s="90">
        <f t="shared" si="46"/>
        <v>99.99707431246344</v>
      </c>
    </row>
    <row r="289" spans="1:16" ht="57" customHeight="1" outlineLevel="3">
      <c r="A289" s="11">
        <v>954</v>
      </c>
      <c r="B289" s="12">
        <v>2022549705</v>
      </c>
      <c r="C289" s="12" t="s">
        <v>181</v>
      </c>
      <c r="D289" s="13">
        <v>150</v>
      </c>
      <c r="E289" s="5" t="s">
        <v>76</v>
      </c>
      <c r="F289" s="15"/>
      <c r="G289" s="3">
        <v>273.44</v>
      </c>
      <c r="H289" s="107"/>
      <c r="I289" s="107"/>
      <c r="J289" s="107"/>
      <c r="K289" s="107"/>
      <c r="L289" s="107"/>
      <c r="M289" s="107"/>
      <c r="N289" s="108"/>
      <c r="O289" s="86">
        <v>273.432</v>
      </c>
      <c r="P289" s="90">
        <f t="shared" si="46"/>
        <v>99.99707431246344</v>
      </c>
    </row>
    <row r="290" spans="1:16" ht="40.5" customHeight="1" outlineLevel="3">
      <c r="A290" s="6" t="s">
        <v>179</v>
      </c>
      <c r="B290" s="7">
        <v>2022551900</v>
      </c>
      <c r="C290" s="7" t="s">
        <v>181</v>
      </c>
      <c r="D290" s="8">
        <v>150</v>
      </c>
      <c r="E290" s="9" t="s">
        <v>273</v>
      </c>
      <c r="F290" s="15"/>
      <c r="G290" s="2">
        <f>G291</f>
        <v>4915.5</v>
      </c>
      <c r="H290" s="2">
        <f aca="true" t="shared" si="90" ref="H290:O290">H291</f>
        <v>0</v>
      </c>
      <c r="I290" s="2">
        <f t="shared" si="90"/>
        <v>0</v>
      </c>
      <c r="J290" s="2">
        <f t="shared" si="90"/>
        <v>0</v>
      </c>
      <c r="K290" s="2">
        <f t="shared" si="90"/>
        <v>0</v>
      </c>
      <c r="L290" s="2">
        <f t="shared" si="90"/>
        <v>0</v>
      </c>
      <c r="M290" s="2">
        <f t="shared" si="90"/>
        <v>0</v>
      </c>
      <c r="N290" s="2">
        <f t="shared" si="90"/>
        <v>0</v>
      </c>
      <c r="O290" s="2">
        <f t="shared" si="90"/>
        <v>4915.5</v>
      </c>
      <c r="P290" s="89">
        <f t="shared" si="46"/>
        <v>100</v>
      </c>
    </row>
    <row r="291" spans="1:16" ht="37.5" outlineLevel="3">
      <c r="A291" s="26" t="s">
        <v>179</v>
      </c>
      <c r="B291" s="12">
        <v>2022551905</v>
      </c>
      <c r="C291" s="12" t="s">
        <v>181</v>
      </c>
      <c r="D291" s="13">
        <v>150</v>
      </c>
      <c r="E291" s="5" t="s">
        <v>274</v>
      </c>
      <c r="F291" s="15"/>
      <c r="G291" s="3">
        <f>G292</f>
        <v>4915.5</v>
      </c>
      <c r="H291" s="3">
        <f aca="true" t="shared" si="91" ref="H291:O291">H292</f>
        <v>0</v>
      </c>
      <c r="I291" s="3">
        <f t="shared" si="91"/>
        <v>0</v>
      </c>
      <c r="J291" s="3">
        <f t="shared" si="91"/>
        <v>0</v>
      </c>
      <c r="K291" s="3">
        <f t="shared" si="91"/>
        <v>0</v>
      </c>
      <c r="L291" s="3">
        <f t="shared" si="91"/>
        <v>0</v>
      </c>
      <c r="M291" s="3">
        <f t="shared" si="91"/>
        <v>0</v>
      </c>
      <c r="N291" s="3">
        <f t="shared" si="91"/>
        <v>0</v>
      </c>
      <c r="O291" s="3">
        <f t="shared" si="91"/>
        <v>4915.5</v>
      </c>
      <c r="P291" s="90">
        <f t="shared" si="46"/>
        <v>100</v>
      </c>
    </row>
    <row r="292" spans="1:16" ht="44.25" customHeight="1" outlineLevel="3">
      <c r="A292" s="11">
        <v>902</v>
      </c>
      <c r="B292" s="12">
        <v>2022551905</v>
      </c>
      <c r="C292" s="12" t="s">
        <v>181</v>
      </c>
      <c r="D292" s="13">
        <v>150</v>
      </c>
      <c r="E292" s="5" t="s">
        <v>274</v>
      </c>
      <c r="F292" s="15"/>
      <c r="G292" s="3">
        <v>4915.5</v>
      </c>
      <c r="H292" s="107"/>
      <c r="I292" s="107"/>
      <c r="J292" s="107"/>
      <c r="K292" s="107"/>
      <c r="L292" s="107"/>
      <c r="M292" s="107"/>
      <c r="N292" s="108"/>
      <c r="O292" s="97">
        <v>4915.5</v>
      </c>
      <c r="P292" s="90">
        <f t="shared" si="46"/>
        <v>100</v>
      </c>
    </row>
    <row r="293" spans="1:16" ht="5.25" customHeight="1" hidden="1" outlineLevel="3">
      <c r="A293" s="6" t="s">
        <v>179</v>
      </c>
      <c r="B293" s="7">
        <v>2022552700</v>
      </c>
      <c r="C293" s="7" t="s">
        <v>181</v>
      </c>
      <c r="D293" s="8" t="s">
        <v>240</v>
      </c>
      <c r="E293" s="9" t="s">
        <v>103</v>
      </c>
      <c r="F293" s="15"/>
      <c r="G293" s="2">
        <f>G294</f>
        <v>0</v>
      </c>
      <c r="H293" s="51">
        <f aca="true" t="shared" si="92" ref="H293:O293">H294</f>
        <v>0</v>
      </c>
      <c r="I293" s="51">
        <f t="shared" si="92"/>
        <v>0</v>
      </c>
      <c r="J293" s="51">
        <f t="shared" si="92"/>
        <v>0</v>
      </c>
      <c r="K293" s="51">
        <f t="shared" si="92"/>
        <v>0</v>
      </c>
      <c r="L293" s="51">
        <f t="shared" si="92"/>
        <v>0</v>
      </c>
      <c r="M293" s="51">
        <f t="shared" si="92"/>
        <v>0</v>
      </c>
      <c r="N293" s="51">
        <f t="shared" si="92"/>
        <v>0</v>
      </c>
      <c r="O293" s="75">
        <f t="shared" si="92"/>
        <v>0</v>
      </c>
      <c r="P293" s="90" t="e">
        <f t="shared" si="46"/>
        <v>#DIV/0!</v>
      </c>
    </row>
    <row r="294" spans="1:16" ht="27" customHeight="1" hidden="1" outlineLevel="3">
      <c r="A294" s="11" t="s">
        <v>179</v>
      </c>
      <c r="B294" s="12">
        <v>2022552705</v>
      </c>
      <c r="C294" s="12" t="s">
        <v>181</v>
      </c>
      <c r="D294" s="13" t="s">
        <v>240</v>
      </c>
      <c r="E294" s="5" t="s">
        <v>28</v>
      </c>
      <c r="F294" s="15"/>
      <c r="G294" s="3">
        <f>G295</f>
        <v>0</v>
      </c>
      <c r="H294" s="4">
        <f aca="true" t="shared" si="93" ref="H294:O294">H295</f>
        <v>0</v>
      </c>
      <c r="I294" s="4">
        <f t="shared" si="93"/>
        <v>0</v>
      </c>
      <c r="J294" s="4">
        <f t="shared" si="93"/>
        <v>0</v>
      </c>
      <c r="K294" s="4">
        <f t="shared" si="93"/>
        <v>0</v>
      </c>
      <c r="L294" s="4">
        <f t="shared" si="93"/>
        <v>0</v>
      </c>
      <c r="M294" s="4">
        <f t="shared" si="93"/>
        <v>0</v>
      </c>
      <c r="N294" s="4">
        <f t="shared" si="93"/>
        <v>0</v>
      </c>
      <c r="O294" s="76">
        <f t="shared" si="93"/>
        <v>0</v>
      </c>
      <c r="P294" s="90" t="e">
        <f t="shared" si="46"/>
        <v>#DIV/0!</v>
      </c>
    </row>
    <row r="295" spans="1:19" ht="27.75" customHeight="1" hidden="1" outlineLevel="3">
      <c r="A295" s="11">
        <v>912</v>
      </c>
      <c r="B295" s="12">
        <v>2022552705</v>
      </c>
      <c r="C295" s="12" t="s">
        <v>181</v>
      </c>
      <c r="D295" s="13" t="s">
        <v>240</v>
      </c>
      <c r="E295" s="5" t="s">
        <v>28</v>
      </c>
      <c r="F295" s="15"/>
      <c r="G295" s="3"/>
      <c r="H295" s="107"/>
      <c r="I295" s="107"/>
      <c r="J295" s="107"/>
      <c r="K295" s="107"/>
      <c r="L295" s="107"/>
      <c r="M295" s="107"/>
      <c r="N295" s="108"/>
      <c r="O295" s="77"/>
      <c r="P295" s="90" t="e">
        <f t="shared" si="46"/>
        <v>#DIV/0!</v>
      </c>
      <c r="S295" s="124">
        <f>O17+O33+O40+O65+O86</f>
        <v>210690.423</v>
      </c>
    </row>
    <row r="296" spans="1:19" ht="75.75" customHeight="1" hidden="1" outlineLevel="3">
      <c r="A296" s="6" t="s">
        <v>179</v>
      </c>
      <c r="B296" s="7">
        <v>2022549500</v>
      </c>
      <c r="C296" s="7" t="s">
        <v>181</v>
      </c>
      <c r="D296" s="8">
        <v>150</v>
      </c>
      <c r="E296" s="9" t="s">
        <v>69</v>
      </c>
      <c r="F296" s="15"/>
      <c r="G296" s="2">
        <f>G297</f>
        <v>0</v>
      </c>
      <c r="H296" s="107"/>
      <c r="I296" s="107"/>
      <c r="J296" s="107"/>
      <c r="K296" s="107"/>
      <c r="L296" s="107"/>
      <c r="M296" s="107"/>
      <c r="N296" s="108"/>
      <c r="O296" s="93"/>
      <c r="P296" s="90"/>
      <c r="S296" s="124"/>
    </row>
    <row r="297" spans="1:19" ht="75.75" customHeight="1" hidden="1" outlineLevel="3">
      <c r="A297" s="11" t="s">
        <v>179</v>
      </c>
      <c r="B297" s="12">
        <v>2022549505</v>
      </c>
      <c r="C297" s="12" t="s">
        <v>181</v>
      </c>
      <c r="D297" s="13">
        <v>150</v>
      </c>
      <c r="E297" s="5" t="s">
        <v>20</v>
      </c>
      <c r="F297" s="15"/>
      <c r="G297" s="3">
        <f>G298</f>
        <v>0</v>
      </c>
      <c r="H297" s="107"/>
      <c r="I297" s="107"/>
      <c r="J297" s="107"/>
      <c r="K297" s="107"/>
      <c r="L297" s="107"/>
      <c r="M297" s="107"/>
      <c r="N297" s="108"/>
      <c r="O297" s="93"/>
      <c r="P297" s="90"/>
      <c r="S297" s="124"/>
    </row>
    <row r="298" spans="1:19" ht="73.5" customHeight="1" hidden="1" outlineLevel="3">
      <c r="A298" s="11">
        <v>954</v>
      </c>
      <c r="B298" s="12">
        <v>2022549505</v>
      </c>
      <c r="C298" s="12" t="s">
        <v>181</v>
      </c>
      <c r="D298" s="13">
        <v>150</v>
      </c>
      <c r="E298" s="5" t="s">
        <v>20</v>
      </c>
      <c r="F298" s="15"/>
      <c r="G298" s="3"/>
      <c r="H298" s="107"/>
      <c r="I298" s="107"/>
      <c r="J298" s="107"/>
      <c r="K298" s="107"/>
      <c r="L298" s="107"/>
      <c r="M298" s="107"/>
      <c r="N298" s="108"/>
      <c r="O298" s="93"/>
      <c r="P298" s="90"/>
      <c r="S298" s="124"/>
    </row>
    <row r="299" spans="1:19" ht="0.75" customHeight="1" hidden="1" outlineLevel="3">
      <c r="A299" s="6" t="s">
        <v>179</v>
      </c>
      <c r="B299" s="7">
        <v>2022549700</v>
      </c>
      <c r="C299" s="7" t="s">
        <v>181</v>
      </c>
      <c r="D299" s="8" t="s">
        <v>240</v>
      </c>
      <c r="E299" s="73" t="s">
        <v>77</v>
      </c>
      <c r="F299" s="15"/>
      <c r="G299" s="2">
        <f>G300</f>
        <v>0</v>
      </c>
      <c r="H299" s="51">
        <f aca="true" t="shared" si="94" ref="H299:O299">H300</f>
        <v>0</v>
      </c>
      <c r="I299" s="51">
        <f t="shared" si="94"/>
        <v>0</v>
      </c>
      <c r="J299" s="51">
        <f t="shared" si="94"/>
        <v>0</v>
      </c>
      <c r="K299" s="51">
        <f t="shared" si="94"/>
        <v>0</v>
      </c>
      <c r="L299" s="51">
        <f t="shared" si="94"/>
        <v>0</v>
      </c>
      <c r="M299" s="51">
        <f t="shared" si="94"/>
        <v>0</v>
      </c>
      <c r="N299" s="51">
        <f t="shared" si="94"/>
        <v>0</v>
      </c>
      <c r="O299" s="2">
        <f t="shared" si="94"/>
        <v>0</v>
      </c>
      <c r="P299" s="89" t="e">
        <f t="shared" si="46"/>
        <v>#DIV/0!</v>
      </c>
      <c r="S299" s="124"/>
    </row>
    <row r="300" spans="1:19" ht="54.75" customHeight="1" hidden="1" outlineLevel="3">
      <c r="A300" s="11" t="s">
        <v>179</v>
      </c>
      <c r="B300" s="12">
        <v>2022549705</v>
      </c>
      <c r="C300" s="12" t="s">
        <v>181</v>
      </c>
      <c r="D300" s="13" t="s">
        <v>240</v>
      </c>
      <c r="E300" s="74" t="s">
        <v>76</v>
      </c>
      <c r="F300" s="15"/>
      <c r="G300" s="3">
        <f>G301</f>
        <v>0</v>
      </c>
      <c r="H300" s="4">
        <f aca="true" t="shared" si="95" ref="H300:O300">H301</f>
        <v>0</v>
      </c>
      <c r="I300" s="4">
        <f t="shared" si="95"/>
        <v>0</v>
      </c>
      <c r="J300" s="4">
        <f t="shared" si="95"/>
        <v>0</v>
      </c>
      <c r="K300" s="4">
        <f t="shared" si="95"/>
        <v>0</v>
      </c>
      <c r="L300" s="4">
        <f t="shared" si="95"/>
        <v>0</v>
      </c>
      <c r="M300" s="4">
        <f t="shared" si="95"/>
        <v>0</v>
      </c>
      <c r="N300" s="4">
        <f t="shared" si="95"/>
        <v>0</v>
      </c>
      <c r="O300" s="3">
        <f t="shared" si="95"/>
        <v>0</v>
      </c>
      <c r="P300" s="90" t="e">
        <f t="shared" si="46"/>
        <v>#DIV/0!</v>
      </c>
      <c r="S300" s="124"/>
    </row>
    <row r="301" spans="1:19" ht="57.75" customHeight="1" hidden="1" outlineLevel="3">
      <c r="A301" s="11">
        <v>954</v>
      </c>
      <c r="B301" s="12">
        <v>2022549705</v>
      </c>
      <c r="C301" s="12" t="s">
        <v>181</v>
      </c>
      <c r="D301" s="13" t="s">
        <v>240</v>
      </c>
      <c r="E301" s="72" t="s">
        <v>76</v>
      </c>
      <c r="F301" s="15"/>
      <c r="G301" s="3"/>
      <c r="H301" s="107"/>
      <c r="I301" s="107"/>
      <c r="J301" s="107"/>
      <c r="K301" s="107"/>
      <c r="L301" s="107"/>
      <c r="M301" s="107"/>
      <c r="N301" s="108"/>
      <c r="O301" s="86"/>
      <c r="P301" s="90" t="e">
        <f t="shared" si="46"/>
        <v>#DIV/0!</v>
      </c>
      <c r="S301" s="124"/>
    </row>
    <row r="302" spans="1:16" ht="39" customHeight="1" hidden="1" outlineLevel="3">
      <c r="A302" s="6" t="s">
        <v>179</v>
      </c>
      <c r="B302" s="7">
        <v>2022551900</v>
      </c>
      <c r="C302" s="7" t="s">
        <v>181</v>
      </c>
      <c r="D302" s="8" t="s">
        <v>240</v>
      </c>
      <c r="E302" s="9" t="s">
        <v>78</v>
      </c>
      <c r="F302" s="15"/>
      <c r="G302" s="2">
        <f>G303</f>
        <v>0</v>
      </c>
      <c r="H302" s="51">
        <f aca="true" t="shared" si="96" ref="H302:N302">H303</f>
        <v>0</v>
      </c>
      <c r="I302" s="51">
        <f t="shared" si="96"/>
        <v>0</v>
      </c>
      <c r="J302" s="51">
        <f t="shared" si="96"/>
        <v>0</v>
      </c>
      <c r="K302" s="51">
        <f t="shared" si="96"/>
        <v>0</v>
      </c>
      <c r="L302" s="51">
        <f t="shared" si="96"/>
        <v>0</v>
      </c>
      <c r="M302" s="51">
        <f t="shared" si="96"/>
        <v>0</v>
      </c>
      <c r="N302" s="51">
        <f t="shared" si="96"/>
        <v>0</v>
      </c>
      <c r="O302" s="2">
        <f>O303</f>
        <v>0</v>
      </c>
      <c r="P302" s="90" t="e">
        <f t="shared" si="46"/>
        <v>#DIV/0!</v>
      </c>
    </row>
    <row r="303" spans="1:16" ht="41.25" customHeight="1" hidden="1" outlineLevel="3">
      <c r="A303" s="11" t="s">
        <v>179</v>
      </c>
      <c r="B303" s="12">
        <v>2022551905</v>
      </c>
      <c r="C303" s="12" t="s">
        <v>181</v>
      </c>
      <c r="D303" s="13" t="s">
        <v>240</v>
      </c>
      <c r="E303" s="5" t="s">
        <v>274</v>
      </c>
      <c r="F303" s="15"/>
      <c r="G303" s="3">
        <f>G304</f>
        <v>0</v>
      </c>
      <c r="H303" s="4">
        <f aca="true" t="shared" si="97" ref="H303:N303">H304</f>
        <v>0</v>
      </c>
      <c r="I303" s="4">
        <f t="shared" si="97"/>
        <v>0</v>
      </c>
      <c r="J303" s="4">
        <f t="shared" si="97"/>
        <v>0</v>
      </c>
      <c r="K303" s="4">
        <f t="shared" si="97"/>
        <v>0</v>
      </c>
      <c r="L303" s="4">
        <f t="shared" si="97"/>
        <v>0</v>
      </c>
      <c r="M303" s="4">
        <f t="shared" si="97"/>
        <v>0</v>
      </c>
      <c r="N303" s="4">
        <f t="shared" si="97"/>
        <v>0</v>
      </c>
      <c r="O303" s="3"/>
      <c r="P303" s="90" t="e">
        <f t="shared" si="46"/>
        <v>#DIV/0!</v>
      </c>
    </row>
    <row r="304" spans="1:16" ht="35.25" customHeight="1" hidden="1" outlineLevel="3">
      <c r="A304" s="11">
        <v>902</v>
      </c>
      <c r="B304" s="12">
        <v>2022551905</v>
      </c>
      <c r="C304" s="12" t="s">
        <v>181</v>
      </c>
      <c r="D304" s="13" t="s">
        <v>240</v>
      </c>
      <c r="E304" s="5" t="s">
        <v>274</v>
      </c>
      <c r="F304" s="15"/>
      <c r="G304" s="3"/>
      <c r="H304" s="107"/>
      <c r="I304" s="107"/>
      <c r="J304" s="107"/>
      <c r="K304" s="107"/>
      <c r="L304" s="107"/>
      <c r="M304" s="107"/>
      <c r="N304" s="108"/>
      <c r="O304" s="86"/>
      <c r="P304" s="90" t="e">
        <f t="shared" si="46"/>
        <v>#DIV/0!</v>
      </c>
    </row>
    <row r="305" spans="1:16" ht="58.5" customHeight="1" hidden="1" outlineLevel="3">
      <c r="A305" s="6" t="s">
        <v>179</v>
      </c>
      <c r="B305" s="7">
        <v>2022556000</v>
      </c>
      <c r="C305" s="7" t="s">
        <v>181</v>
      </c>
      <c r="D305" s="8" t="s">
        <v>240</v>
      </c>
      <c r="E305" s="9" t="s">
        <v>14</v>
      </c>
      <c r="F305" s="15"/>
      <c r="G305" s="2">
        <f>G306</f>
        <v>0</v>
      </c>
      <c r="H305" s="51">
        <f aca="true" t="shared" si="98" ref="H305:N305">H306</f>
        <v>0</v>
      </c>
      <c r="I305" s="51">
        <f t="shared" si="98"/>
        <v>0</v>
      </c>
      <c r="J305" s="51">
        <f t="shared" si="98"/>
        <v>0</v>
      </c>
      <c r="K305" s="51">
        <f t="shared" si="98"/>
        <v>0</v>
      </c>
      <c r="L305" s="51">
        <f t="shared" si="98"/>
        <v>0</v>
      </c>
      <c r="M305" s="51">
        <f t="shared" si="98"/>
        <v>0</v>
      </c>
      <c r="N305" s="51">
        <f t="shared" si="98"/>
        <v>0</v>
      </c>
      <c r="O305" s="75"/>
      <c r="P305" s="89"/>
    </row>
    <row r="306" spans="1:16" ht="1.5" customHeight="1" hidden="1" outlineLevel="3">
      <c r="A306" s="11" t="s">
        <v>179</v>
      </c>
      <c r="B306" s="12">
        <v>2022556005</v>
      </c>
      <c r="C306" s="12" t="s">
        <v>181</v>
      </c>
      <c r="D306" s="13" t="s">
        <v>240</v>
      </c>
      <c r="E306" s="5" t="s">
        <v>56</v>
      </c>
      <c r="F306" s="15"/>
      <c r="G306" s="3">
        <f>G307</f>
        <v>0</v>
      </c>
      <c r="H306" s="4">
        <f aca="true" t="shared" si="99" ref="H306:N306">H307</f>
        <v>0</v>
      </c>
      <c r="I306" s="4">
        <f t="shared" si="99"/>
        <v>0</v>
      </c>
      <c r="J306" s="4">
        <f t="shared" si="99"/>
        <v>0</v>
      </c>
      <c r="K306" s="4">
        <f t="shared" si="99"/>
        <v>0</v>
      </c>
      <c r="L306" s="4">
        <f t="shared" si="99"/>
        <v>0</v>
      </c>
      <c r="M306" s="4">
        <f t="shared" si="99"/>
        <v>0</v>
      </c>
      <c r="N306" s="4">
        <f t="shared" si="99"/>
        <v>0</v>
      </c>
      <c r="O306" s="76"/>
      <c r="P306" s="90"/>
    </row>
    <row r="307" spans="1:16" ht="56.25" customHeight="1" hidden="1" outlineLevel="3">
      <c r="A307" s="11">
        <v>912</v>
      </c>
      <c r="B307" s="12">
        <v>2022556005</v>
      </c>
      <c r="C307" s="12" t="s">
        <v>181</v>
      </c>
      <c r="D307" s="13" t="s">
        <v>240</v>
      </c>
      <c r="E307" s="5" t="s">
        <v>56</v>
      </c>
      <c r="F307" s="15"/>
      <c r="G307" s="3"/>
      <c r="H307" s="107"/>
      <c r="I307" s="107"/>
      <c r="J307" s="107"/>
      <c r="K307" s="107"/>
      <c r="L307" s="107"/>
      <c r="M307" s="107"/>
      <c r="N307" s="108"/>
      <c r="O307" s="77"/>
      <c r="P307" s="90"/>
    </row>
    <row r="308" spans="1:16" ht="21.75" customHeight="1" outlineLevel="4">
      <c r="A308" s="6" t="s">
        <v>179</v>
      </c>
      <c r="B308" s="7">
        <v>2022999900</v>
      </c>
      <c r="C308" s="7" t="s">
        <v>181</v>
      </c>
      <c r="D308" s="8">
        <v>150</v>
      </c>
      <c r="E308" s="9" t="s">
        <v>133</v>
      </c>
      <c r="F308" s="15"/>
      <c r="G308" s="2">
        <f>G309</f>
        <v>115449.98399999998</v>
      </c>
      <c r="H308" s="51">
        <f aca="true" t="shared" si="100" ref="H308:O308">H309</f>
        <v>194832.985</v>
      </c>
      <c r="I308" s="51">
        <f t="shared" si="100"/>
        <v>194832.985</v>
      </c>
      <c r="J308" s="51">
        <f t="shared" si="100"/>
        <v>194832.985</v>
      </c>
      <c r="K308" s="51">
        <f t="shared" si="100"/>
        <v>194832.985</v>
      </c>
      <c r="L308" s="51">
        <f t="shared" si="100"/>
        <v>194832.985</v>
      </c>
      <c r="M308" s="51">
        <f t="shared" si="100"/>
        <v>194832.985</v>
      </c>
      <c r="N308" s="51">
        <f t="shared" si="100"/>
        <v>194832.985</v>
      </c>
      <c r="O308" s="2">
        <f t="shared" si="100"/>
        <v>114300.238</v>
      </c>
      <c r="P308" s="89">
        <f t="shared" si="46"/>
        <v>99.00411766189592</v>
      </c>
    </row>
    <row r="309" spans="1:16" ht="21.75" customHeight="1" outlineLevel="5">
      <c r="A309" s="11" t="s">
        <v>179</v>
      </c>
      <c r="B309" s="12">
        <v>2022999905</v>
      </c>
      <c r="C309" s="12" t="s">
        <v>181</v>
      </c>
      <c r="D309" s="13">
        <v>150</v>
      </c>
      <c r="E309" s="5" t="s">
        <v>134</v>
      </c>
      <c r="F309" s="15"/>
      <c r="G309" s="3">
        <f>G310+G311+G312+G314+G316+G315+G313</f>
        <v>115449.98399999998</v>
      </c>
      <c r="H309" s="4">
        <f aca="true" t="shared" si="101" ref="H309:O309">H310+H311+H312+H314+H316+H315+H313</f>
        <v>194832.985</v>
      </c>
      <c r="I309" s="4">
        <f t="shared" si="101"/>
        <v>194832.985</v>
      </c>
      <c r="J309" s="4">
        <f t="shared" si="101"/>
        <v>194832.985</v>
      </c>
      <c r="K309" s="4">
        <f t="shared" si="101"/>
        <v>194832.985</v>
      </c>
      <c r="L309" s="4">
        <f t="shared" si="101"/>
        <v>194832.985</v>
      </c>
      <c r="M309" s="4">
        <f t="shared" si="101"/>
        <v>194832.985</v>
      </c>
      <c r="N309" s="4">
        <f t="shared" si="101"/>
        <v>194832.985</v>
      </c>
      <c r="O309" s="3">
        <f t="shared" si="101"/>
        <v>114300.238</v>
      </c>
      <c r="P309" s="90">
        <f t="shared" si="46"/>
        <v>99.00411766189592</v>
      </c>
    </row>
    <row r="310" spans="1:16" ht="23.25" customHeight="1" outlineLevel="6">
      <c r="A310" s="11" t="s">
        <v>223</v>
      </c>
      <c r="B310" s="12">
        <v>2022999905</v>
      </c>
      <c r="C310" s="12" t="s">
        <v>181</v>
      </c>
      <c r="D310" s="13">
        <v>150</v>
      </c>
      <c r="E310" s="5" t="s">
        <v>134</v>
      </c>
      <c r="F310" s="15"/>
      <c r="G310" s="3">
        <v>1598.915</v>
      </c>
      <c r="H310" s="4">
        <f aca="true" t="shared" si="102" ref="H310:N310">5197.1+1878.754+40</f>
        <v>7115.854</v>
      </c>
      <c r="I310" s="4">
        <f t="shared" si="102"/>
        <v>7115.854</v>
      </c>
      <c r="J310" s="4">
        <f t="shared" si="102"/>
        <v>7115.854</v>
      </c>
      <c r="K310" s="4">
        <f t="shared" si="102"/>
        <v>7115.854</v>
      </c>
      <c r="L310" s="4">
        <f t="shared" si="102"/>
        <v>7115.854</v>
      </c>
      <c r="M310" s="4">
        <f t="shared" si="102"/>
        <v>7115.854</v>
      </c>
      <c r="N310" s="54">
        <f t="shared" si="102"/>
        <v>7115.854</v>
      </c>
      <c r="O310" s="87">
        <v>1598.914</v>
      </c>
      <c r="P310" s="90">
        <f t="shared" si="46"/>
        <v>99.99993745758843</v>
      </c>
    </row>
    <row r="311" spans="1:16" ht="21.75" customHeight="1" outlineLevel="6">
      <c r="A311" s="11" t="s">
        <v>224</v>
      </c>
      <c r="B311" s="12">
        <v>2022999905</v>
      </c>
      <c r="C311" s="12" t="s">
        <v>181</v>
      </c>
      <c r="D311" s="13">
        <v>150</v>
      </c>
      <c r="E311" s="5" t="s">
        <v>134</v>
      </c>
      <c r="F311" s="15"/>
      <c r="G311" s="3">
        <v>5993.8</v>
      </c>
      <c r="H311" s="4">
        <f aca="true" t="shared" si="103" ref="H311:N311">20868.12+131.76+625</f>
        <v>21624.879999999997</v>
      </c>
      <c r="I311" s="4">
        <f t="shared" si="103"/>
        <v>21624.879999999997</v>
      </c>
      <c r="J311" s="4">
        <f t="shared" si="103"/>
        <v>21624.879999999997</v>
      </c>
      <c r="K311" s="4">
        <f t="shared" si="103"/>
        <v>21624.879999999997</v>
      </c>
      <c r="L311" s="4">
        <f t="shared" si="103"/>
        <v>21624.879999999997</v>
      </c>
      <c r="M311" s="4">
        <f t="shared" si="103"/>
        <v>21624.879999999997</v>
      </c>
      <c r="N311" s="54">
        <f t="shared" si="103"/>
        <v>21624.879999999997</v>
      </c>
      <c r="O311" s="87">
        <v>5993.74</v>
      </c>
      <c r="P311" s="90">
        <f t="shared" si="46"/>
        <v>99.99899896559778</v>
      </c>
    </row>
    <row r="312" spans="1:16" ht="18.75" customHeight="1" outlineLevel="6">
      <c r="A312" s="11" t="s">
        <v>210</v>
      </c>
      <c r="B312" s="12">
        <v>2022999905</v>
      </c>
      <c r="C312" s="12" t="s">
        <v>181</v>
      </c>
      <c r="D312" s="13">
        <v>150</v>
      </c>
      <c r="E312" s="5" t="s">
        <v>134</v>
      </c>
      <c r="F312" s="15"/>
      <c r="G312" s="3">
        <v>104109.669</v>
      </c>
      <c r="H312" s="4">
        <f aca="true" t="shared" si="104" ref="H312:N312">196+3008.297+1473-180</f>
        <v>4497.2970000000005</v>
      </c>
      <c r="I312" s="4">
        <f t="shared" si="104"/>
        <v>4497.2970000000005</v>
      </c>
      <c r="J312" s="4">
        <f t="shared" si="104"/>
        <v>4497.2970000000005</v>
      </c>
      <c r="K312" s="4">
        <f t="shared" si="104"/>
        <v>4497.2970000000005</v>
      </c>
      <c r="L312" s="4">
        <f t="shared" si="104"/>
        <v>4497.2970000000005</v>
      </c>
      <c r="M312" s="4">
        <f t="shared" si="104"/>
        <v>4497.2970000000005</v>
      </c>
      <c r="N312" s="54">
        <f t="shared" si="104"/>
        <v>4497.2970000000005</v>
      </c>
      <c r="O312" s="87">
        <v>102980.047</v>
      </c>
      <c r="P312" s="90">
        <f t="shared" si="46"/>
        <v>98.9149691754375</v>
      </c>
    </row>
    <row r="313" spans="1:16" ht="19.5" customHeight="1" outlineLevel="6">
      <c r="A313" s="11">
        <v>919</v>
      </c>
      <c r="B313" s="12">
        <v>2022999905</v>
      </c>
      <c r="C313" s="12" t="s">
        <v>181</v>
      </c>
      <c r="D313" s="13">
        <v>150</v>
      </c>
      <c r="E313" s="5" t="s">
        <v>134</v>
      </c>
      <c r="F313" s="15"/>
      <c r="G313" s="3">
        <v>2458.7</v>
      </c>
      <c r="H313" s="4"/>
      <c r="I313" s="4"/>
      <c r="J313" s="4"/>
      <c r="K313" s="4"/>
      <c r="L313" s="4"/>
      <c r="M313" s="4"/>
      <c r="N313" s="54"/>
      <c r="O313" s="87">
        <v>2439.112</v>
      </c>
      <c r="P313" s="90">
        <f t="shared" si="46"/>
        <v>99.20331882702243</v>
      </c>
    </row>
    <row r="314" spans="1:16" ht="22.5" customHeight="1" outlineLevel="6">
      <c r="A314" s="11" t="s">
        <v>241</v>
      </c>
      <c r="B314" s="12">
        <v>2022999905</v>
      </c>
      <c r="C314" s="12" t="s">
        <v>181</v>
      </c>
      <c r="D314" s="13">
        <v>150</v>
      </c>
      <c r="E314" s="5" t="s">
        <v>134</v>
      </c>
      <c r="F314" s="15"/>
      <c r="G314" s="3">
        <v>1288.9</v>
      </c>
      <c r="H314" s="4">
        <f aca="true" t="shared" si="105" ref="H314:N314">84713.5+27575.126+45.2+1400+958.18+263+684+45000+691.294+76.1-1284.826</f>
        <v>160121.574</v>
      </c>
      <c r="I314" s="4">
        <f t="shared" si="105"/>
        <v>160121.574</v>
      </c>
      <c r="J314" s="4">
        <f t="shared" si="105"/>
        <v>160121.574</v>
      </c>
      <c r="K314" s="4">
        <f t="shared" si="105"/>
        <v>160121.574</v>
      </c>
      <c r="L314" s="4">
        <f t="shared" si="105"/>
        <v>160121.574</v>
      </c>
      <c r="M314" s="4">
        <f t="shared" si="105"/>
        <v>160121.574</v>
      </c>
      <c r="N314" s="54">
        <f t="shared" si="105"/>
        <v>160121.574</v>
      </c>
      <c r="O314" s="87">
        <v>1288.425</v>
      </c>
      <c r="P314" s="90">
        <f>O314/G314*100</f>
        <v>99.96314686942353</v>
      </c>
    </row>
    <row r="315" spans="1:16" ht="12" customHeight="1" hidden="1" outlineLevel="6">
      <c r="A315" s="11">
        <v>943</v>
      </c>
      <c r="B315" s="12">
        <v>2020299905</v>
      </c>
      <c r="C315" s="29" t="s">
        <v>181</v>
      </c>
      <c r="D315" s="13">
        <v>151</v>
      </c>
      <c r="E315" s="5" t="s">
        <v>134</v>
      </c>
      <c r="F315" s="15"/>
      <c r="G315" s="3"/>
      <c r="H315" s="4"/>
      <c r="I315" s="4"/>
      <c r="J315" s="4"/>
      <c r="K315" s="4"/>
      <c r="L315" s="4"/>
      <c r="M315" s="4"/>
      <c r="N315" s="54"/>
      <c r="O315" s="79"/>
      <c r="P315" s="90" t="e">
        <f>O315/G315*100</f>
        <v>#DIV/0!</v>
      </c>
    </row>
    <row r="316" spans="1:16" ht="18" customHeight="1" hidden="1" outlineLevel="6">
      <c r="A316" s="11">
        <v>954</v>
      </c>
      <c r="B316" s="12">
        <v>2022999905</v>
      </c>
      <c r="C316" s="12" t="s">
        <v>181</v>
      </c>
      <c r="D316" s="13">
        <v>150</v>
      </c>
      <c r="E316" s="5" t="s">
        <v>134</v>
      </c>
      <c r="F316" s="15"/>
      <c r="G316" s="3"/>
      <c r="H316" s="4">
        <v>1473.38</v>
      </c>
      <c r="I316" s="4">
        <v>1473.38</v>
      </c>
      <c r="J316" s="4">
        <v>1473.38</v>
      </c>
      <c r="K316" s="4">
        <v>1473.38</v>
      </c>
      <c r="L316" s="4">
        <v>1473.38</v>
      </c>
      <c r="M316" s="4">
        <v>1473.38</v>
      </c>
      <c r="N316" s="54">
        <v>1473.38</v>
      </c>
      <c r="O316" s="87"/>
      <c r="P316" s="90" t="e">
        <f>O316/G316*100</f>
        <v>#DIV/0!</v>
      </c>
    </row>
    <row r="317" spans="1:16" ht="37.5" customHeight="1" outlineLevel="2" collapsed="1">
      <c r="A317" s="6" t="s">
        <v>179</v>
      </c>
      <c r="B317" s="7">
        <v>2023000000</v>
      </c>
      <c r="C317" s="7" t="s">
        <v>181</v>
      </c>
      <c r="D317" s="8">
        <v>150</v>
      </c>
      <c r="E317" s="9" t="s">
        <v>135</v>
      </c>
      <c r="F317" s="10"/>
      <c r="G317" s="2">
        <f>+G321+G324+G326+G329+G344+G348+G354+G357+G318+G386+G360+G372+G375+G396+G389+G383+G408+G393+G405+G399+G402</f>
        <v>275893</v>
      </c>
      <c r="H317" s="51">
        <f aca="true" t="shared" si="106" ref="H317:O317">+H321+H324+H326+H329+H344+H348+H354+H357+H318+H386+H360+H372+H375+H396+H389+H383+H408+H393+H405+H399</f>
        <v>146447.02999999997</v>
      </c>
      <c r="I317" s="51">
        <f t="shared" si="106"/>
        <v>146447.02999999997</v>
      </c>
      <c r="J317" s="51">
        <f t="shared" si="106"/>
        <v>146447.02999999997</v>
      </c>
      <c r="K317" s="51">
        <f t="shared" si="106"/>
        <v>146447.02999999997</v>
      </c>
      <c r="L317" s="51">
        <f t="shared" si="106"/>
        <v>146447.02999999997</v>
      </c>
      <c r="M317" s="51">
        <f t="shared" si="106"/>
        <v>146447.02999999997</v>
      </c>
      <c r="N317" s="51">
        <f t="shared" si="106"/>
        <v>146447.02999999997</v>
      </c>
      <c r="O317" s="2">
        <f t="shared" si="106"/>
        <v>275005.74000000005</v>
      </c>
      <c r="P317" s="89">
        <f aca="true" t="shared" si="107" ref="P317:P381">O317/G317*100</f>
        <v>99.67840430891688</v>
      </c>
    </row>
    <row r="318" spans="1:16" ht="79.5" customHeight="1" hidden="1" outlineLevel="6">
      <c r="A318" s="6" t="s">
        <v>179</v>
      </c>
      <c r="B318" s="7" t="s">
        <v>293</v>
      </c>
      <c r="C318" s="7" t="s">
        <v>181</v>
      </c>
      <c r="D318" s="8" t="s">
        <v>240</v>
      </c>
      <c r="E318" s="9" t="s">
        <v>298</v>
      </c>
      <c r="F318" s="10"/>
      <c r="G318" s="2">
        <f>G319</f>
        <v>0</v>
      </c>
      <c r="H318" s="51">
        <f aca="true" t="shared" si="108" ref="H318:O318">H319</f>
        <v>18.93</v>
      </c>
      <c r="I318" s="51">
        <f t="shared" si="108"/>
        <v>18.93</v>
      </c>
      <c r="J318" s="51">
        <f t="shared" si="108"/>
        <v>18.93</v>
      </c>
      <c r="K318" s="51">
        <f t="shared" si="108"/>
        <v>18.93</v>
      </c>
      <c r="L318" s="51">
        <f t="shared" si="108"/>
        <v>18.93</v>
      </c>
      <c r="M318" s="51">
        <f t="shared" si="108"/>
        <v>18.93</v>
      </c>
      <c r="N318" s="51">
        <f t="shared" si="108"/>
        <v>18.93</v>
      </c>
      <c r="O318" s="75">
        <f t="shared" si="108"/>
        <v>0</v>
      </c>
      <c r="P318" s="89" t="e">
        <f t="shared" si="107"/>
        <v>#DIV/0!</v>
      </c>
    </row>
    <row r="319" spans="1:16" ht="71.25" customHeight="1" hidden="1" outlineLevel="6">
      <c r="A319" s="11" t="s">
        <v>179</v>
      </c>
      <c r="B319" s="12" t="s">
        <v>292</v>
      </c>
      <c r="C319" s="12" t="s">
        <v>181</v>
      </c>
      <c r="D319" s="13" t="s">
        <v>240</v>
      </c>
      <c r="E319" s="5" t="s">
        <v>299</v>
      </c>
      <c r="F319" s="15"/>
      <c r="G319" s="3">
        <f>G320</f>
        <v>0</v>
      </c>
      <c r="H319" s="4">
        <f aca="true" t="shared" si="109" ref="H319:O319">H320</f>
        <v>18.93</v>
      </c>
      <c r="I319" s="4">
        <f t="shared" si="109"/>
        <v>18.93</v>
      </c>
      <c r="J319" s="4">
        <f t="shared" si="109"/>
        <v>18.93</v>
      </c>
      <c r="K319" s="4">
        <f t="shared" si="109"/>
        <v>18.93</v>
      </c>
      <c r="L319" s="4">
        <f t="shared" si="109"/>
        <v>18.93</v>
      </c>
      <c r="M319" s="4">
        <f t="shared" si="109"/>
        <v>18.93</v>
      </c>
      <c r="N319" s="4">
        <f t="shared" si="109"/>
        <v>18.93</v>
      </c>
      <c r="O319" s="76">
        <f t="shared" si="109"/>
        <v>0</v>
      </c>
      <c r="P319" s="90" t="e">
        <f t="shared" si="107"/>
        <v>#DIV/0!</v>
      </c>
    </row>
    <row r="320" spans="1:16" ht="78" customHeight="1" hidden="1" outlineLevel="6">
      <c r="A320" s="11" t="s">
        <v>241</v>
      </c>
      <c r="B320" s="12" t="s">
        <v>292</v>
      </c>
      <c r="C320" s="12" t="s">
        <v>181</v>
      </c>
      <c r="D320" s="13" t="s">
        <v>240</v>
      </c>
      <c r="E320" s="5" t="s">
        <v>299</v>
      </c>
      <c r="F320" s="15"/>
      <c r="G320" s="3"/>
      <c r="H320" s="4">
        <v>18.93</v>
      </c>
      <c r="I320" s="4">
        <v>18.93</v>
      </c>
      <c r="J320" s="4">
        <v>18.93</v>
      </c>
      <c r="K320" s="4">
        <v>18.93</v>
      </c>
      <c r="L320" s="4">
        <v>18.93</v>
      </c>
      <c r="M320" s="4">
        <v>18.93</v>
      </c>
      <c r="N320" s="4">
        <v>18.93</v>
      </c>
      <c r="O320" s="76"/>
      <c r="P320" s="90" t="e">
        <f t="shared" si="107"/>
        <v>#DIV/0!</v>
      </c>
    </row>
    <row r="321" spans="1:16" ht="61.5" customHeight="1" hidden="1" outlineLevel="4">
      <c r="A321" s="6" t="s">
        <v>179</v>
      </c>
      <c r="B321" s="7" t="s">
        <v>151</v>
      </c>
      <c r="C321" s="7" t="s">
        <v>181</v>
      </c>
      <c r="D321" s="8" t="s">
        <v>240</v>
      </c>
      <c r="E321" s="9" t="s">
        <v>136</v>
      </c>
      <c r="F321" s="10"/>
      <c r="G321" s="2">
        <f>G322</f>
        <v>0</v>
      </c>
      <c r="H321" s="51">
        <f aca="true" t="shared" si="110" ref="H321:O322">H322</f>
        <v>0</v>
      </c>
      <c r="I321" s="51">
        <f t="shared" si="110"/>
        <v>0</v>
      </c>
      <c r="J321" s="51">
        <f t="shared" si="110"/>
        <v>0</v>
      </c>
      <c r="K321" s="51">
        <f t="shared" si="110"/>
        <v>0</v>
      </c>
      <c r="L321" s="51">
        <f t="shared" si="110"/>
        <v>0</v>
      </c>
      <c r="M321" s="51">
        <f t="shared" si="110"/>
        <v>0</v>
      </c>
      <c r="N321" s="51">
        <f t="shared" si="110"/>
        <v>0</v>
      </c>
      <c r="O321" s="75">
        <f t="shared" si="110"/>
        <v>0</v>
      </c>
      <c r="P321" s="89" t="e">
        <f t="shared" si="107"/>
        <v>#DIV/0!</v>
      </c>
    </row>
    <row r="322" spans="1:16" ht="58.5" customHeight="1" hidden="1" outlineLevel="5">
      <c r="A322" s="11" t="s">
        <v>179</v>
      </c>
      <c r="B322" s="12" t="s">
        <v>152</v>
      </c>
      <c r="C322" s="12" t="s">
        <v>181</v>
      </c>
      <c r="D322" s="13" t="s">
        <v>240</v>
      </c>
      <c r="E322" s="5" t="s">
        <v>137</v>
      </c>
      <c r="F322" s="15"/>
      <c r="G322" s="3">
        <f>G323</f>
        <v>0</v>
      </c>
      <c r="H322" s="4">
        <f t="shared" si="110"/>
        <v>0</v>
      </c>
      <c r="I322" s="4">
        <f t="shared" si="110"/>
        <v>0</v>
      </c>
      <c r="J322" s="4">
        <f t="shared" si="110"/>
        <v>0</v>
      </c>
      <c r="K322" s="4">
        <f t="shared" si="110"/>
        <v>0</v>
      </c>
      <c r="L322" s="4">
        <f t="shared" si="110"/>
        <v>0</v>
      </c>
      <c r="M322" s="4">
        <f t="shared" si="110"/>
        <v>0</v>
      </c>
      <c r="N322" s="4">
        <f t="shared" si="110"/>
        <v>0</v>
      </c>
      <c r="O322" s="76">
        <f t="shared" si="110"/>
        <v>0</v>
      </c>
      <c r="P322" s="90" t="e">
        <f t="shared" si="107"/>
        <v>#DIV/0!</v>
      </c>
    </row>
    <row r="323" spans="1:16" ht="60" customHeight="1" hidden="1" outlineLevel="6">
      <c r="A323" s="11" t="s">
        <v>210</v>
      </c>
      <c r="B323" s="12" t="s">
        <v>152</v>
      </c>
      <c r="C323" s="12" t="s">
        <v>181</v>
      </c>
      <c r="D323" s="13" t="s">
        <v>240</v>
      </c>
      <c r="E323" s="5" t="s">
        <v>137</v>
      </c>
      <c r="F323" s="15"/>
      <c r="G323" s="3"/>
      <c r="H323" s="98">
        <v>0</v>
      </c>
      <c r="I323" s="98">
        <v>0</v>
      </c>
      <c r="J323" s="98">
        <v>0</v>
      </c>
      <c r="K323" s="98">
        <v>0</v>
      </c>
      <c r="L323" s="98">
        <v>0</v>
      </c>
      <c r="M323" s="98">
        <v>0</v>
      </c>
      <c r="N323" s="99">
        <v>0</v>
      </c>
      <c r="O323" s="78"/>
      <c r="P323" s="90" t="e">
        <f t="shared" si="107"/>
        <v>#DIV/0!</v>
      </c>
    </row>
    <row r="324" spans="1:16" ht="60.75" customHeight="1" hidden="1" outlineLevel="4">
      <c r="A324" s="6" t="s">
        <v>179</v>
      </c>
      <c r="B324" s="7" t="s">
        <v>153</v>
      </c>
      <c r="C324" s="7" t="s">
        <v>181</v>
      </c>
      <c r="D324" s="8" t="s">
        <v>240</v>
      </c>
      <c r="E324" s="9" t="s">
        <v>138</v>
      </c>
      <c r="F324" s="10"/>
      <c r="G324" s="2">
        <f>G325</f>
        <v>0</v>
      </c>
      <c r="H324" s="98">
        <v>0</v>
      </c>
      <c r="I324" s="98">
        <v>0</v>
      </c>
      <c r="J324" s="98">
        <v>0</v>
      </c>
      <c r="K324" s="98">
        <v>0</v>
      </c>
      <c r="L324" s="98">
        <v>0</v>
      </c>
      <c r="M324" s="98">
        <v>0</v>
      </c>
      <c r="N324" s="99">
        <v>0</v>
      </c>
      <c r="O324" s="79"/>
      <c r="P324" s="90" t="e">
        <f t="shared" si="107"/>
        <v>#DIV/0!</v>
      </c>
    </row>
    <row r="325" spans="1:16" ht="40.5" customHeight="1" hidden="1" outlineLevel="6">
      <c r="A325" s="11" t="s">
        <v>224</v>
      </c>
      <c r="B325" s="12" t="s">
        <v>154</v>
      </c>
      <c r="C325" s="12" t="s">
        <v>181</v>
      </c>
      <c r="D325" s="13" t="s">
        <v>240</v>
      </c>
      <c r="E325" s="5" t="s">
        <v>139</v>
      </c>
      <c r="F325" s="15"/>
      <c r="G325" s="3"/>
      <c r="H325" s="107">
        <v>2740</v>
      </c>
      <c r="I325" s="107">
        <v>2740</v>
      </c>
      <c r="J325" s="107">
        <v>2740</v>
      </c>
      <c r="K325" s="107">
        <v>2740</v>
      </c>
      <c r="L325" s="107">
        <v>2740</v>
      </c>
      <c r="M325" s="107">
        <v>2740</v>
      </c>
      <c r="N325" s="108">
        <v>2740</v>
      </c>
      <c r="O325" s="79"/>
      <c r="P325" s="90" t="e">
        <f t="shared" si="107"/>
        <v>#DIV/0!</v>
      </c>
    </row>
    <row r="326" spans="1:16" ht="80.25" customHeight="1" hidden="1" outlineLevel="4" collapsed="1">
      <c r="A326" s="6" t="s">
        <v>179</v>
      </c>
      <c r="B326" s="7" t="s">
        <v>155</v>
      </c>
      <c r="C326" s="7" t="s">
        <v>181</v>
      </c>
      <c r="D326" s="8" t="s">
        <v>240</v>
      </c>
      <c r="E326" s="9" t="s">
        <v>140</v>
      </c>
      <c r="F326" s="10"/>
      <c r="G326" s="2">
        <f>G327</f>
        <v>0</v>
      </c>
      <c r="H326" s="51">
        <f aca="true" t="shared" si="111" ref="H326:O327">H327</f>
        <v>0</v>
      </c>
      <c r="I326" s="51">
        <f t="shared" si="111"/>
        <v>0</v>
      </c>
      <c r="J326" s="51">
        <f t="shared" si="111"/>
        <v>0</v>
      </c>
      <c r="K326" s="51">
        <f t="shared" si="111"/>
        <v>0</v>
      </c>
      <c r="L326" s="51">
        <f t="shared" si="111"/>
        <v>0</v>
      </c>
      <c r="M326" s="51">
        <f t="shared" si="111"/>
        <v>0</v>
      </c>
      <c r="N326" s="51">
        <f t="shared" si="111"/>
        <v>0</v>
      </c>
      <c r="O326" s="75">
        <f t="shared" si="111"/>
        <v>0</v>
      </c>
      <c r="P326" s="89" t="e">
        <f t="shared" si="107"/>
        <v>#DIV/0!</v>
      </c>
    </row>
    <row r="327" spans="1:16" ht="60.75" customHeight="1" hidden="1" outlineLevel="5">
      <c r="A327" s="11" t="s">
        <v>179</v>
      </c>
      <c r="B327" s="12" t="s">
        <v>156</v>
      </c>
      <c r="C327" s="12" t="s">
        <v>181</v>
      </c>
      <c r="D327" s="13" t="s">
        <v>240</v>
      </c>
      <c r="E327" s="5" t="s">
        <v>32</v>
      </c>
      <c r="F327" s="15"/>
      <c r="G327" s="3">
        <f>G328</f>
        <v>0</v>
      </c>
      <c r="H327" s="4">
        <f t="shared" si="111"/>
        <v>0</v>
      </c>
      <c r="I327" s="4">
        <f t="shared" si="111"/>
        <v>0</v>
      </c>
      <c r="J327" s="4">
        <f t="shared" si="111"/>
        <v>0</v>
      </c>
      <c r="K327" s="4">
        <f t="shared" si="111"/>
        <v>0</v>
      </c>
      <c r="L327" s="4">
        <f t="shared" si="111"/>
        <v>0</v>
      </c>
      <c r="M327" s="4">
        <f t="shared" si="111"/>
        <v>0</v>
      </c>
      <c r="N327" s="4">
        <f t="shared" si="111"/>
        <v>0</v>
      </c>
      <c r="O327" s="76">
        <f t="shared" si="111"/>
        <v>0</v>
      </c>
      <c r="P327" s="90" t="e">
        <f t="shared" si="107"/>
        <v>#DIV/0!</v>
      </c>
    </row>
    <row r="328" spans="1:16" ht="62.25" customHeight="1" hidden="1" outlineLevel="6">
      <c r="A328" s="11" t="s">
        <v>241</v>
      </c>
      <c r="B328" s="12" t="s">
        <v>156</v>
      </c>
      <c r="C328" s="12" t="s">
        <v>181</v>
      </c>
      <c r="D328" s="13" t="s">
        <v>240</v>
      </c>
      <c r="E328" s="5" t="s">
        <v>32</v>
      </c>
      <c r="F328" s="15"/>
      <c r="G328" s="3"/>
      <c r="H328" s="98">
        <v>0</v>
      </c>
      <c r="I328" s="98">
        <v>0</v>
      </c>
      <c r="J328" s="98">
        <v>0</v>
      </c>
      <c r="K328" s="98">
        <v>0</v>
      </c>
      <c r="L328" s="98">
        <v>0</v>
      </c>
      <c r="M328" s="98">
        <v>0</v>
      </c>
      <c r="N328" s="99">
        <v>0</v>
      </c>
      <c r="O328" s="78"/>
      <c r="P328" s="90" t="e">
        <f t="shared" si="107"/>
        <v>#DIV/0!</v>
      </c>
    </row>
    <row r="329" spans="1:16" ht="59.25" customHeight="1" outlineLevel="4" collapsed="1">
      <c r="A329" s="6" t="s">
        <v>179</v>
      </c>
      <c r="B329" s="7">
        <v>2023002400</v>
      </c>
      <c r="C329" s="7" t="s">
        <v>181</v>
      </c>
      <c r="D329" s="8">
        <v>150</v>
      </c>
      <c r="E329" s="9" t="s">
        <v>141</v>
      </c>
      <c r="F329" s="10"/>
      <c r="G329" s="2">
        <f>G330</f>
        <v>21465.6</v>
      </c>
      <c r="H329" s="51">
        <f aca="true" t="shared" si="112" ref="H329:O329">H330</f>
        <v>146379.3</v>
      </c>
      <c r="I329" s="51">
        <f t="shared" si="112"/>
        <v>146379.3</v>
      </c>
      <c r="J329" s="51">
        <f t="shared" si="112"/>
        <v>146379.3</v>
      </c>
      <c r="K329" s="51">
        <f t="shared" si="112"/>
        <v>146379.3</v>
      </c>
      <c r="L329" s="51">
        <f t="shared" si="112"/>
        <v>146379.3</v>
      </c>
      <c r="M329" s="51">
        <f t="shared" si="112"/>
        <v>146379.3</v>
      </c>
      <c r="N329" s="51">
        <f t="shared" si="112"/>
        <v>146379.3</v>
      </c>
      <c r="O329" s="2">
        <f t="shared" si="112"/>
        <v>20873.879999999997</v>
      </c>
      <c r="P329" s="89">
        <f t="shared" si="107"/>
        <v>97.24340339892666</v>
      </c>
    </row>
    <row r="330" spans="1:16" ht="56.25" customHeight="1" outlineLevel="5">
      <c r="A330" s="11" t="s">
        <v>179</v>
      </c>
      <c r="B330" s="12">
        <v>2023002405</v>
      </c>
      <c r="C330" s="12" t="s">
        <v>181</v>
      </c>
      <c r="D330" s="13">
        <v>150</v>
      </c>
      <c r="E330" s="5" t="s">
        <v>143</v>
      </c>
      <c r="F330" s="15"/>
      <c r="G330" s="3">
        <f>G331+G332+G333+G334+G336+G343+G335</f>
        <v>21465.6</v>
      </c>
      <c r="H330" s="3">
        <f aca="true" t="shared" si="113" ref="H330:O330">H331+H332+H333+H334+H336+H343+H335</f>
        <v>146379.3</v>
      </c>
      <c r="I330" s="3">
        <f t="shared" si="113"/>
        <v>146379.3</v>
      </c>
      <c r="J330" s="3">
        <f t="shared" si="113"/>
        <v>146379.3</v>
      </c>
      <c r="K330" s="3">
        <f t="shared" si="113"/>
        <v>146379.3</v>
      </c>
      <c r="L330" s="3">
        <f t="shared" si="113"/>
        <v>146379.3</v>
      </c>
      <c r="M330" s="3">
        <f t="shared" si="113"/>
        <v>146379.3</v>
      </c>
      <c r="N330" s="3">
        <f t="shared" si="113"/>
        <v>146379.3</v>
      </c>
      <c r="O330" s="3">
        <f t="shared" si="113"/>
        <v>20873.879999999997</v>
      </c>
      <c r="P330" s="90">
        <f t="shared" si="107"/>
        <v>97.24340339892666</v>
      </c>
    </row>
    <row r="331" spans="1:20" ht="57.75" customHeight="1" outlineLevel="6">
      <c r="A331" s="11" t="s">
        <v>223</v>
      </c>
      <c r="B331" s="12">
        <v>2023002405</v>
      </c>
      <c r="C331" s="12" t="s">
        <v>181</v>
      </c>
      <c r="D331" s="13">
        <v>150</v>
      </c>
      <c r="E331" s="5" t="s">
        <v>143</v>
      </c>
      <c r="F331" s="15"/>
      <c r="G331" s="3">
        <v>1222.8</v>
      </c>
      <c r="H331" s="98">
        <v>0</v>
      </c>
      <c r="I331" s="98">
        <v>0</v>
      </c>
      <c r="J331" s="98">
        <v>0</v>
      </c>
      <c r="K331" s="98">
        <v>0</v>
      </c>
      <c r="L331" s="98">
        <v>0</v>
      </c>
      <c r="M331" s="98">
        <v>0</v>
      </c>
      <c r="N331" s="99">
        <v>0</v>
      </c>
      <c r="O331" s="87">
        <v>1220.174</v>
      </c>
      <c r="P331" s="90">
        <f t="shared" si="107"/>
        <v>99.78524697415767</v>
      </c>
      <c r="R331" s="124"/>
      <c r="T331" s="124"/>
    </row>
    <row r="332" spans="1:16" ht="57.75" customHeight="1" outlineLevel="6">
      <c r="A332" s="11" t="s">
        <v>224</v>
      </c>
      <c r="B332" s="12">
        <v>2023002405</v>
      </c>
      <c r="C332" s="12" t="s">
        <v>181</v>
      </c>
      <c r="D332" s="13">
        <v>150</v>
      </c>
      <c r="E332" s="5" t="s">
        <v>143</v>
      </c>
      <c r="F332" s="15"/>
      <c r="G332" s="3">
        <v>10147.8</v>
      </c>
      <c r="H332" s="4">
        <v>141716.8</v>
      </c>
      <c r="I332" s="4">
        <v>141716.8</v>
      </c>
      <c r="J332" s="4">
        <v>141716.8</v>
      </c>
      <c r="K332" s="4">
        <v>141716.8</v>
      </c>
      <c r="L332" s="4">
        <v>141716.8</v>
      </c>
      <c r="M332" s="4">
        <v>141716.8</v>
      </c>
      <c r="N332" s="54">
        <v>141716.8</v>
      </c>
      <c r="O332" s="87">
        <v>9791.835</v>
      </c>
      <c r="P332" s="90">
        <f t="shared" si="107"/>
        <v>96.49219535268728</v>
      </c>
    </row>
    <row r="333" spans="1:16" ht="55.5" customHeight="1" outlineLevel="6">
      <c r="A333" s="11" t="s">
        <v>210</v>
      </c>
      <c r="B333" s="12">
        <v>2023002405</v>
      </c>
      <c r="C333" s="12" t="s">
        <v>181</v>
      </c>
      <c r="D333" s="13">
        <v>150</v>
      </c>
      <c r="E333" s="5" t="s">
        <v>143</v>
      </c>
      <c r="F333" s="15"/>
      <c r="G333" s="3">
        <v>7099.2</v>
      </c>
      <c r="H333" s="98">
        <v>0</v>
      </c>
      <c r="I333" s="98">
        <v>0</v>
      </c>
      <c r="J333" s="98">
        <v>0</v>
      </c>
      <c r="K333" s="98">
        <v>0</v>
      </c>
      <c r="L333" s="98">
        <v>0</v>
      </c>
      <c r="M333" s="98">
        <v>0</v>
      </c>
      <c r="N333" s="99">
        <v>0</v>
      </c>
      <c r="O333" s="87">
        <v>7099.2</v>
      </c>
      <c r="P333" s="90">
        <f t="shared" si="107"/>
        <v>100</v>
      </c>
    </row>
    <row r="334" spans="1:16" ht="59.25" customHeight="1" outlineLevel="6">
      <c r="A334" s="11">
        <v>919</v>
      </c>
      <c r="B334" s="12">
        <v>2023002405</v>
      </c>
      <c r="C334" s="12" t="s">
        <v>181</v>
      </c>
      <c r="D334" s="13">
        <v>150</v>
      </c>
      <c r="E334" s="5" t="s">
        <v>143</v>
      </c>
      <c r="F334" s="15"/>
      <c r="G334" s="3">
        <v>0.1</v>
      </c>
      <c r="H334" s="98"/>
      <c r="I334" s="98"/>
      <c r="J334" s="98"/>
      <c r="K334" s="98"/>
      <c r="L334" s="98"/>
      <c r="M334" s="98"/>
      <c r="N334" s="99"/>
      <c r="O334" s="87"/>
      <c r="P334" s="90"/>
    </row>
    <row r="335" spans="1:16" ht="59.25" customHeight="1" outlineLevel="6">
      <c r="A335" s="11" t="s">
        <v>241</v>
      </c>
      <c r="B335" s="12">
        <v>2023002405</v>
      </c>
      <c r="C335" s="12" t="s">
        <v>181</v>
      </c>
      <c r="D335" s="13">
        <v>150</v>
      </c>
      <c r="E335" s="5" t="s">
        <v>143</v>
      </c>
      <c r="F335" s="15"/>
      <c r="G335" s="3">
        <v>2925.7</v>
      </c>
      <c r="H335" s="107">
        <v>2270</v>
      </c>
      <c r="I335" s="107">
        <v>2270</v>
      </c>
      <c r="J335" s="107">
        <v>2270</v>
      </c>
      <c r="K335" s="107">
        <v>2270</v>
      </c>
      <c r="L335" s="107">
        <v>2270</v>
      </c>
      <c r="M335" s="107">
        <v>2270</v>
      </c>
      <c r="N335" s="108">
        <v>2270</v>
      </c>
      <c r="O335" s="87">
        <v>2721.694</v>
      </c>
      <c r="P335" s="90">
        <f>O335/G335*100</f>
        <v>93.0271046245343</v>
      </c>
    </row>
    <row r="336" spans="1:16" ht="62.25" customHeight="1" outlineLevel="6">
      <c r="A336" s="11">
        <v>954</v>
      </c>
      <c r="B336" s="12">
        <v>2023002405</v>
      </c>
      <c r="C336" s="12" t="s">
        <v>181</v>
      </c>
      <c r="D336" s="13">
        <v>150</v>
      </c>
      <c r="E336" s="5" t="s">
        <v>143</v>
      </c>
      <c r="F336" s="15"/>
      <c r="G336" s="3">
        <v>70</v>
      </c>
      <c r="H336" s="107">
        <v>2270</v>
      </c>
      <c r="I336" s="107">
        <v>2270</v>
      </c>
      <c r="J336" s="107">
        <v>2270</v>
      </c>
      <c r="K336" s="107">
        <v>2270</v>
      </c>
      <c r="L336" s="107">
        <v>2270</v>
      </c>
      <c r="M336" s="107">
        <v>2270</v>
      </c>
      <c r="N336" s="108">
        <v>2270</v>
      </c>
      <c r="O336" s="87">
        <v>40.977</v>
      </c>
      <c r="P336" s="90">
        <f t="shared" si="107"/>
        <v>58.53857142857143</v>
      </c>
    </row>
    <row r="337" spans="1:16" ht="56.25" hidden="1" outlineLevel="6">
      <c r="A337" s="11" t="s">
        <v>241</v>
      </c>
      <c r="B337" s="12" t="s">
        <v>157</v>
      </c>
      <c r="C337" s="12" t="s">
        <v>160</v>
      </c>
      <c r="D337" s="13" t="s">
        <v>240</v>
      </c>
      <c r="E337" s="5" t="s">
        <v>143</v>
      </c>
      <c r="F337" s="15"/>
      <c r="G337" s="3">
        <v>139000</v>
      </c>
      <c r="H337" s="98">
        <v>0</v>
      </c>
      <c r="I337" s="98">
        <v>0</v>
      </c>
      <c r="J337" s="98">
        <v>0</v>
      </c>
      <c r="K337" s="98">
        <v>0</v>
      </c>
      <c r="L337" s="98">
        <v>0</v>
      </c>
      <c r="M337" s="98">
        <v>0</v>
      </c>
      <c r="N337" s="99">
        <v>0</v>
      </c>
      <c r="O337" s="78"/>
      <c r="P337" s="90">
        <f t="shared" si="107"/>
        <v>0</v>
      </c>
    </row>
    <row r="338" spans="1:16" ht="56.25" hidden="1" outlineLevel="6">
      <c r="A338" s="11" t="s">
        <v>241</v>
      </c>
      <c r="B338" s="12" t="s">
        <v>157</v>
      </c>
      <c r="C338" s="12" t="s">
        <v>161</v>
      </c>
      <c r="D338" s="13" t="s">
        <v>240</v>
      </c>
      <c r="E338" s="5" t="s">
        <v>143</v>
      </c>
      <c r="F338" s="15"/>
      <c r="G338" s="3">
        <v>801000</v>
      </c>
      <c r="H338" s="98">
        <v>0</v>
      </c>
      <c r="I338" s="98">
        <v>0</v>
      </c>
      <c r="J338" s="98">
        <v>0</v>
      </c>
      <c r="K338" s="98">
        <v>0</v>
      </c>
      <c r="L338" s="98">
        <v>0</v>
      </c>
      <c r="M338" s="98">
        <v>0</v>
      </c>
      <c r="N338" s="99">
        <v>0</v>
      </c>
      <c r="O338" s="78"/>
      <c r="P338" s="90">
        <f t="shared" si="107"/>
        <v>0</v>
      </c>
    </row>
    <row r="339" spans="1:16" ht="56.25" hidden="1" outlineLevel="6">
      <c r="A339" s="11" t="s">
        <v>241</v>
      </c>
      <c r="B339" s="12" t="s">
        <v>157</v>
      </c>
      <c r="C339" s="12" t="s">
        <v>162</v>
      </c>
      <c r="D339" s="13" t="s">
        <v>240</v>
      </c>
      <c r="E339" s="5" t="s">
        <v>143</v>
      </c>
      <c r="F339" s="15"/>
      <c r="G339" s="3">
        <v>38000</v>
      </c>
      <c r="H339" s="98">
        <v>0</v>
      </c>
      <c r="I339" s="98">
        <v>0</v>
      </c>
      <c r="J339" s="98">
        <v>0</v>
      </c>
      <c r="K339" s="98">
        <v>0</v>
      </c>
      <c r="L339" s="98">
        <v>0</v>
      </c>
      <c r="M339" s="98">
        <v>0</v>
      </c>
      <c r="N339" s="99">
        <v>0</v>
      </c>
      <c r="O339" s="78"/>
      <c r="P339" s="90">
        <f t="shared" si="107"/>
        <v>0</v>
      </c>
    </row>
    <row r="340" spans="1:16" ht="56.25" hidden="1" outlineLevel="6">
      <c r="A340" s="11" t="s">
        <v>241</v>
      </c>
      <c r="B340" s="12" t="s">
        <v>157</v>
      </c>
      <c r="C340" s="12" t="s">
        <v>164</v>
      </c>
      <c r="D340" s="13" t="s">
        <v>240</v>
      </c>
      <c r="E340" s="5" t="s">
        <v>143</v>
      </c>
      <c r="F340" s="15"/>
      <c r="G340" s="3">
        <v>32000</v>
      </c>
      <c r="H340" s="98">
        <v>0</v>
      </c>
      <c r="I340" s="98">
        <v>0</v>
      </c>
      <c r="J340" s="98">
        <v>0</v>
      </c>
      <c r="K340" s="98">
        <v>0</v>
      </c>
      <c r="L340" s="98">
        <v>0</v>
      </c>
      <c r="M340" s="98">
        <v>0</v>
      </c>
      <c r="N340" s="99">
        <v>0</v>
      </c>
      <c r="O340" s="78"/>
      <c r="P340" s="90">
        <f t="shared" si="107"/>
        <v>0</v>
      </c>
    </row>
    <row r="341" spans="1:16" ht="56.25" hidden="1" outlineLevel="6">
      <c r="A341" s="11" t="s">
        <v>241</v>
      </c>
      <c r="B341" s="12" t="s">
        <v>157</v>
      </c>
      <c r="C341" s="12" t="s">
        <v>159</v>
      </c>
      <c r="D341" s="13" t="s">
        <v>240</v>
      </c>
      <c r="E341" s="5" t="s">
        <v>143</v>
      </c>
      <c r="F341" s="15"/>
      <c r="G341" s="3">
        <v>1500</v>
      </c>
      <c r="H341" s="98">
        <v>0</v>
      </c>
      <c r="I341" s="98">
        <v>0</v>
      </c>
      <c r="J341" s="98">
        <v>0</v>
      </c>
      <c r="K341" s="98">
        <v>0</v>
      </c>
      <c r="L341" s="98">
        <v>0</v>
      </c>
      <c r="M341" s="98">
        <v>0</v>
      </c>
      <c r="N341" s="99">
        <v>0</v>
      </c>
      <c r="O341" s="78"/>
      <c r="P341" s="90">
        <f t="shared" si="107"/>
        <v>0</v>
      </c>
    </row>
    <row r="342" spans="1:16" ht="56.25" hidden="1" outlineLevel="6">
      <c r="A342" s="11" t="s">
        <v>241</v>
      </c>
      <c r="B342" s="12" t="s">
        <v>157</v>
      </c>
      <c r="C342" s="12" t="s">
        <v>158</v>
      </c>
      <c r="D342" s="13" t="s">
        <v>240</v>
      </c>
      <c r="E342" s="5" t="s">
        <v>143</v>
      </c>
      <c r="F342" s="15"/>
      <c r="G342" s="3">
        <v>234000</v>
      </c>
      <c r="H342" s="98">
        <v>0</v>
      </c>
      <c r="I342" s="98">
        <v>0</v>
      </c>
      <c r="J342" s="98">
        <v>0</v>
      </c>
      <c r="K342" s="98">
        <v>0</v>
      </c>
      <c r="L342" s="98">
        <v>0</v>
      </c>
      <c r="M342" s="98">
        <v>0</v>
      </c>
      <c r="N342" s="99">
        <v>0</v>
      </c>
      <c r="O342" s="78"/>
      <c r="P342" s="90">
        <f t="shared" si="107"/>
        <v>0</v>
      </c>
    </row>
    <row r="343" spans="1:16" ht="58.5" customHeight="1" hidden="1" outlineLevel="6">
      <c r="A343" s="11">
        <v>954</v>
      </c>
      <c r="B343" s="12">
        <v>2023002405</v>
      </c>
      <c r="C343" s="12" t="s">
        <v>181</v>
      </c>
      <c r="D343" s="13" t="s">
        <v>240</v>
      </c>
      <c r="E343" s="5" t="s">
        <v>143</v>
      </c>
      <c r="F343" s="15"/>
      <c r="G343" s="3"/>
      <c r="H343" s="4">
        <v>122.5</v>
      </c>
      <c r="I343" s="4">
        <v>122.5</v>
      </c>
      <c r="J343" s="4">
        <v>122.5</v>
      </c>
      <c r="K343" s="4">
        <v>122.5</v>
      </c>
      <c r="L343" s="4">
        <v>122.5</v>
      </c>
      <c r="M343" s="4">
        <v>122.5</v>
      </c>
      <c r="N343" s="54">
        <v>122.5</v>
      </c>
      <c r="O343" s="78"/>
      <c r="P343" s="90" t="e">
        <f t="shared" si="107"/>
        <v>#DIV/0!</v>
      </c>
    </row>
    <row r="344" spans="1:16" ht="0.75" customHeight="1" hidden="1" outlineLevel="4">
      <c r="A344" s="6" t="s">
        <v>179</v>
      </c>
      <c r="B344" s="7" t="s">
        <v>165</v>
      </c>
      <c r="C344" s="7" t="s">
        <v>181</v>
      </c>
      <c r="D344" s="8" t="s">
        <v>240</v>
      </c>
      <c r="E344" s="9" t="s">
        <v>144</v>
      </c>
      <c r="F344" s="10"/>
      <c r="G344" s="2">
        <f>G345</f>
        <v>0</v>
      </c>
      <c r="H344" s="51">
        <f aca="true" t="shared" si="114" ref="H344:N344">H345</f>
        <v>0</v>
      </c>
      <c r="I344" s="51">
        <f t="shared" si="114"/>
        <v>0</v>
      </c>
      <c r="J344" s="51">
        <f t="shared" si="114"/>
        <v>0</v>
      </c>
      <c r="K344" s="51">
        <f t="shared" si="114"/>
        <v>0</v>
      </c>
      <c r="L344" s="51">
        <f t="shared" si="114"/>
        <v>0</v>
      </c>
      <c r="M344" s="51">
        <f t="shared" si="114"/>
        <v>0</v>
      </c>
      <c r="N344" s="51">
        <f t="shared" si="114"/>
        <v>0</v>
      </c>
      <c r="O344" s="75"/>
      <c r="P344" s="90" t="e">
        <f t="shared" si="107"/>
        <v>#DIV/0!</v>
      </c>
    </row>
    <row r="345" spans="1:16" ht="98.25" customHeight="1" hidden="1" outlineLevel="5">
      <c r="A345" s="11" t="s">
        <v>179</v>
      </c>
      <c r="B345" s="12" t="s">
        <v>166</v>
      </c>
      <c r="C345" s="12" t="s">
        <v>181</v>
      </c>
      <c r="D345" s="13" t="s">
        <v>240</v>
      </c>
      <c r="E345" s="5" t="s">
        <v>145</v>
      </c>
      <c r="F345" s="15"/>
      <c r="G345" s="3">
        <f>G347</f>
        <v>0</v>
      </c>
      <c r="H345" s="4">
        <f aca="true" t="shared" si="115" ref="H345:N345">H347</f>
        <v>0</v>
      </c>
      <c r="I345" s="4">
        <f t="shared" si="115"/>
        <v>0</v>
      </c>
      <c r="J345" s="4">
        <f t="shared" si="115"/>
        <v>0</v>
      </c>
      <c r="K345" s="4">
        <f t="shared" si="115"/>
        <v>0</v>
      </c>
      <c r="L345" s="4">
        <f t="shared" si="115"/>
        <v>0</v>
      </c>
      <c r="M345" s="4">
        <f t="shared" si="115"/>
        <v>0</v>
      </c>
      <c r="N345" s="4">
        <f t="shared" si="115"/>
        <v>0</v>
      </c>
      <c r="O345" s="76"/>
      <c r="P345" s="90" t="e">
        <f t="shared" si="107"/>
        <v>#DIV/0!</v>
      </c>
    </row>
    <row r="346" spans="1:16" ht="0.75" customHeight="1" hidden="1" outlineLevel="5">
      <c r="A346" s="11">
        <v>903</v>
      </c>
      <c r="B346" s="12">
        <v>2020302605</v>
      </c>
      <c r="C346" s="12" t="s">
        <v>181</v>
      </c>
      <c r="D346" s="13">
        <v>151</v>
      </c>
      <c r="E346" s="5" t="s">
        <v>145</v>
      </c>
      <c r="F346" s="15"/>
      <c r="G346" s="3"/>
      <c r="H346" s="4">
        <v>6088.9</v>
      </c>
      <c r="I346" s="4">
        <v>6088.9</v>
      </c>
      <c r="J346" s="4">
        <v>6088.9</v>
      </c>
      <c r="K346" s="4">
        <v>6088.9</v>
      </c>
      <c r="L346" s="4">
        <v>6088.9</v>
      </c>
      <c r="M346" s="4">
        <v>6088.9</v>
      </c>
      <c r="N346" s="54">
        <v>6088.9</v>
      </c>
      <c r="O346" s="79"/>
      <c r="P346" s="90" t="e">
        <f t="shared" si="107"/>
        <v>#DIV/0!</v>
      </c>
    </row>
    <row r="347" spans="1:16" ht="1.5" customHeight="1" hidden="1" outlineLevel="6">
      <c r="A347" s="11">
        <v>919</v>
      </c>
      <c r="B347" s="44">
        <v>2020302605</v>
      </c>
      <c r="C347" s="44" t="s">
        <v>181</v>
      </c>
      <c r="D347" s="45" t="s">
        <v>240</v>
      </c>
      <c r="E347" s="46" t="s">
        <v>145</v>
      </c>
      <c r="F347" s="25"/>
      <c r="G347" s="3"/>
      <c r="H347" s="98">
        <v>0</v>
      </c>
      <c r="I347" s="98">
        <v>0</v>
      </c>
      <c r="J347" s="98">
        <v>0</v>
      </c>
      <c r="K347" s="98">
        <v>0</v>
      </c>
      <c r="L347" s="98">
        <v>0</v>
      </c>
      <c r="M347" s="98">
        <v>0</v>
      </c>
      <c r="N347" s="99">
        <v>0</v>
      </c>
      <c r="O347" s="79"/>
      <c r="P347" s="90" t="e">
        <f t="shared" si="107"/>
        <v>#DIV/0!</v>
      </c>
    </row>
    <row r="348" spans="1:16" ht="81.75" customHeight="1" outlineLevel="4" collapsed="1">
      <c r="A348" s="6" t="s">
        <v>179</v>
      </c>
      <c r="B348" s="7">
        <v>2023002700</v>
      </c>
      <c r="C348" s="7" t="s">
        <v>181</v>
      </c>
      <c r="D348" s="8">
        <v>150</v>
      </c>
      <c r="E348" s="9" t="s">
        <v>54</v>
      </c>
      <c r="F348" s="10"/>
      <c r="G348" s="2">
        <f aca="true" t="shared" si="116" ref="G348:O349">G349</f>
        <v>10753.8</v>
      </c>
      <c r="H348" s="51">
        <f t="shared" si="116"/>
        <v>0</v>
      </c>
      <c r="I348" s="51">
        <f t="shared" si="116"/>
        <v>0</v>
      </c>
      <c r="J348" s="51">
        <f t="shared" si="116"/>
        <v>0</v>
      </c>
      <c r="K348" s="51">
        <f t="shared" si="116"/>
        <v>0</v>
      </c>
      <c r="L348" s="51">
        <f t="shared" si="116"/>
        <v>0</v>
      </c>
      <c r="M348" s="51">
        <f t="shared" si="116"/>
        <v>0</v>
      </c>
      <c r="N348" s="51">
        <f t="shared" si="116"/>
        <v>0</v>
      </c>
      <c r="O348" s="2">
        <f t="shared" si="116"/>
        <v>10562.577</v>
      </c>
      <c r="P348" s="89">
        <f t="shared" si="107"/>
        <v>98.22180996484964</v>
      </c>
    </row>
    <row r="349" spans="1:16" ht="77.25" customHeight="1" outlineLevel="5">
      <c r="A349" s="11" t="s">
        <v>179</v>
      </c>
      <c r="B349" s="12">
        <v>2023002705</v>
      </c>
      <c r="C349" s="12" t="s">
        <v>181</v>
      </c>
      <c r="D349" s="13">
        <v>150</v>
      </c>
      <c r="E349" s="5" t="s">
        <v>287</v>
      </c>
      <c r="F349" s="15"/>
      <c r="G349" s="3">
        <f t="shared" si="116"/>
        <v>10753.8</v>
      </c>
      <c r="H349" s="4">
        <f t="shared" si="116"/>
        <v>0</v>
      </c>
      <c r="I349" s="4">
        <f t="shared" si="116"/>
        <v>0</v>
      </c>
      <c r="J349" s="4">
        <f t="shared" si="116"/>
        <v>0</v>
      </c>
      <c r="K349" s="4">
        <f t="shared" si="116"/>
        <v>0</v>
      </c>
      <c r="L349" s="4">
        <f t="shared" si="116"/>
        <v>0</v>
      </c>
      <c r="M349" s="4">
        <f t="shared" si="116"/>
        <v>0</v>
      </c>
      <c r="N349" s="4">
        <f t="shared" si="116"/>
        <v>0</v>
      </c>
      <c r="O349" s="3">
        <f t="shared" si="116"/>
        <v>10562.577</v>
      </c>
      <c r="P349" s="90">
        <f t="shared" si="107"/>
        <v>98.22180996484964</v>
      </c>
    </row>
    <row r="350" spans="1:16" ht="75.75" customHeight="1" outlineLevel="5">
      <c r="A350" s="11">
        <v>903</v>
      </c>
      <c r="B350" s="12">
        <v>2023002705</v>
      </c>
      <c r="C350" s="12" t="s">
        <v>181</v>
      </c>
      <c r="D350" s="13">
        <v>150</v>
      </c>
      <c r="E350" s="5" t="s">
        <v>287</v>
      </c>
      <c r="F350" s="15"/>
      <c r="G350" s="3">
        <v>10753.8</v>
      </c>
      <c r="H350" s="98"/>
      <c r="I350" s="98"/>
      <c r="J350" s="98"/>
      <c r="K350" s="98"/>
      <c r="L350" s="98"/>
      <c r="M350" s="98"/>
      <c r="N350" s="99"/>
      <c r="O350" s="87">
        <v>10562.577</v>
      </c>
      <c r="P350" s="90">
        <f t="shared" si="107"/>
        <v>98.22180996484964</v>
      </c>
    </row>
    <row r="351" spans="1:16" ht="0.75" customHeight="1" hidden="1" outlineLevel="6">
      <c r="A351" s="11" t="s">
        <v>224</v>
      </c>
      <c r="B351" s="12" t="s">
        <v>167</v>
      </c>
      <c r="C351" s="12" t="s">
        <v>168</v>
      </c>
      <c r="D351" s="13" t="s">
        <v>240</v>
      </c>
      <c r="E351" s="5" t="s">
        <v>148</v>
      </c>
      <c r="F351" s="15"/>
      <c r="G351" s="3"/>
      <c r="H351" s="98">
        <v>0</v>
      </c>
      <c r="I351" s="98">
        <v>0</v>
      </c>
      <c r="J351" s="98">
        <v>0</v>
      </c>
      <c r="K351" s="98">
        <v>0</v>
      </c>
      <c r="L351" s="98">
        <v>0</v>
      </c>
      <c r="M351" s="98">
        <v>0</v>
      </c>
      <c r="N351" s="99">
        <v>0</v>
      </c>
      <c r="O351" s="79"/>
      <c r="P351" s="90" t="e">
        <f t="shared" si="107"/>
        <v>#DIV/0!</v>
      </c>
    </row>
    <row r="352" spans="1:16" ht="56.25" customHeight="1" hidden="1" outlineLevel="6">
      <c r="A352" s="11" t="s">
        <v>224</v>
      </c>
      <c r="B352" s="12" t="s">
        <v>167</v>
      </c>
      <c r="C352" s="12" t="s">
        <v>169</v>
      </c>
      <c r="D352" s="13" t="s">
        <v>240</v>
      </c>
      <c r="E352" s="5" t="s">
        <v>148</v>
      </c>
      <c r="F352" s="15"/>
      <c r="G352" s="3"/>
      <c r="H352" s="98">
        <v>0</v>
      </c>
      <c r="I352" s="98">
        <v>0</v>
      </c>
      <c r="J352" s="98">
        <v>0</v>
      </c>
      <c r="K352" s="98">
        <v>0</v>
      </c>
      <c r="L352" s="98">
        <v>0</v>
      </c>
      <c r="M352" s="98">
        <v>0</v>
      </c>
      <c r="N352" s="99">
        <v>0</v>
      </c>
      <c r="O352" s="79"/>
      <c r="P352" s="90" t="e">
        <f t="shared" si="107"/>
        <v>#DIV/0!</v>
      </c>
    </row>
    <row r="353" spans="1:16" ht="71.25" customHeight="1" hidden="1" outlineLevel="6">
      <c r="A353" s="11" t="s">
        <v>224</v>
      </c>
      <c r="B353" s="12" t="s">
        <v>167</v>
      </c>
      <c r="C353" s="12" t="s">
        <v>170</v>
      </c>
      <c r="D353" s="13" t="s">
        <v>240</v>
      </c>
      <c r="E353" s="5" t="s">
        <v>148</v>
      </c>
      <c r="F353" s="15"/>
      <c r="G353" s="3"/>
      <c r="H353" s="98">
        <v>0</v>
      </c>
      <c r="I353" s="98">
        <v>0</v>
      </c>
      <c r="J353" s="98">
        <v>0</v>
      </c>
      <c r="K353" s="98">
        <v>0</v>
      </c>
      <c r="L353" s="98">
        <v>0</v>
      </c>
      <c r="M353" s="98">
        <v>0</v>
      </c>
      <c r="N353" s="99">
        <v>0</v>
      </c>
      <c r="O353" s="79"/>
      <c r="P353" s="90" t="e">
        <f t="shared" si="107"/>
        <v>#DIV/0!</v>
      </c>
    </row>
    <row r="354" spans="1:16" ht="130.5" customHeight="1" outlineLevel="4" collapsed="1">
      <c r="A354" s="6" t="s">
        <v>179</v>
      </c>
      <c r="B354" s="7">
        <v>2023002900</v>
      </c>
      <c r="C354" s="7" t="s">
        <v>181</v>
      </c>
      <c r="D354" s="8">
        <v>150</v>
      </c>
      <c r="E354" s="9" t="s">
        <v>87</v>
      </c>
      <c r="F354" s="10"/>
      <c r="G354" s="2">
        <f aca="true" t="shared" si="117" ref="G354:O355">G355</f>
        <v>1674.9</v>
      </c>
      <c r="H354" s="51">
        <f t="shared" si="117"/>
        <v>0</v>
      </c>
      <c r="I354" s="51">
        <f t="shared" si="117"/>
        <v>0</v>
      </c>
      <c r="J354" s="51">
        <f t="shared" si="117"/>
        <v>0</v>
      </c>
      <c r="K354" s="51">
        <f t="shared" si="117"/>
        <v>0</v>
      </c>
      <c r="L354" s="51">
        <f t="shared" si="117"/>
        <v>0</v>
      </c>
      <c r="M354" s="51">
        <f t="shared" si="117"/>
        <v>0</v>
      </c>
      <c r="N354" s="51">
        <f t="shared" si="117"/>
        <v>0</v>
      </c>
      <c r="O354" s="2">
        <f t="shared" si="117"/>
        <v>1581.433</v>
      </c>
      <c r="P354" s="89">
        <f t="shared" si="107"/>
        <v>94.4195474356678</v>
      </c>
    </row>
    <row r="355" spans="1:16" ht="114" customHeight="1" outlineLevel="5">
      <c r="A355" s="11" t="s">
        <v>179</v>
      </c>
      <c r="B355" s="12">
        <v>2023002905</v>
      </c>
      <c r="C355" s="12" t="s">
        <v>181</v>
      </c>
      <c r="D355" s="13">
        <v>150</v>
      </c>
      <c r="E355" s="5" t="s">
        <v>55</v>
      </c>
      <c r="F355" s="15"/>
      <c r="G355" s="3">
        <f t="shared" si="117"/>
        <v>1674.9</v>
      </c>
      <c r="H355" s="4">
        <f t="shared" si="117"/>
        <v>0</v>
      </c>
      <c r="I355" s="4">
        <f t="shared" si="117"/>
        <v>0</v>
      </c>
      <c r="J355" s="4">
        <f t="shared" si="117"/>
        <v>0</v>
      </c>
      <c r="K355" s="4">
        <f t="shared" si="117"/>
        <v>0</v>
      </c>
      <c r="L355" s="4">
        <f t="shared" si="117"/>
        <v>0</v>
      </c>
      <c r="M355" s="4">
        <f t="shared" si="117"/>
        <v>0</v>
      </c>
      <c r="N355" s="4">
        <f t="shared" si="117"/>
        <v>0</v>
      </c>
      <c r="O355" s="3">
        <f t="shared" si="117"/>
        <v>1581.433</v>
      </c>
      <c r="P355" s="90">
        <f t="shared" si="107"/>
        <v>94.4195474356678</v>
      </c>
    </row>
    <row r="356" spans="1:16" ht="110.25" customHeight="1" outlineLevel="6">
      <c r="A356" s="11" t="s">
        <v>224</v>
      </c>
      <c r="B356" s="12">
        <v>2023002905</v>
      </c>
      <c r="C356" s="12" t="s">
        <v>181</v>
      </c>
      <c r="D356" s="13">
        <v>150</v>
      </c>
      <c r="E356" s="5" t="s">
        <v>55</v>
      </c>
      <c r="F356" s="15"/>
      <c r="G356" s="3">
        <v>1674.9</v>
      </c>
      <c r="H356" s="98">
        <v>0</v>
      </c>
      <c r="I356" s="98">
        <v>0</v>
      </c>
      <c r="J356" s="98">
        <v>0</v>
      </c>
      <c r="K356" s="98">
        <v>0</v>
      </c>
      <c r="L356" s="98">
        <v>0</v>
      </c>
      <c r="M356" s="98">
        <v>0</v>
      </c>
      <c r="N356" s="99">
        <v>0</v>
      </c>
      <c r="O356" s="87">
        <v>1581.433</v>
      </c>
      <c r="P356" s="90">
        <f t="shared" si="107"/>
        <v>94.4195474356678</v>
      </c>
    </row>
    <row r="357" spans="1:16" ht="18.75" customHeight="1" hidden="1" outlineLevel="3">
      <c r="A357" s="6" t="s">
        <v>179</v>
      </c>
      <c r="B357" s="7" t="s">
        <v>171</v>
      </c>
      <c r="C357" s="7" t="s">
        <v>181</v>
      </c>
      <c r="D357" s="8" t="s">
        <v>240</v>
      </c>
      <c r="E357" s="9" t="s">
        <v>297</v>
      </c>
      <c r="F357" s="10"/>
      <c r="G357" s="2">
        <f>G363+G366+G369</f>
        <v>0</v>
      </c>
      <c r="H357" s="98">
        <v>0</v>
      </c>
      <c r="I357" s="98">
        <v>0</v>
      </c>
      <c r="J357" s="98">
        <v>0</v>
      </c>
      <c r="K357" s="98">
        <v>0</v>
      </c>
      <c r="L357" s="98">
        <v>0</v>
      </c>
      <c r="M357" s="98">
        <v>0</v>
      </c>
      <c r="N357" s="99">
        <v>0</v>
      </c>
      <c r="O357" s="79"/>
      <c r="P357" s="90" t="e">
        <f t="shared" si="107"/>
        <v>#DIV/0!</v>
      </c>
    </row>
    <row r="358" spans="1:16" ht="17.25" customHeight="1" hidden="1" outlineLevel="3">
      <c r="A358" s="6"/>
      <c r="B358" s="7"/>
      <c r="C358" s="7"/>
      <c r="D358" s="8"/>
      <c r="E358" s="9"/>
      <c r="F358" s="10"/>
      <c r="G358" s="2"/>
      <c r="H358" s="98"/>
      <c r="I358" s="98"/>
      <c r="J358" s="98"/>
      <c r="K358" s="98"/>
      <c r="L358" s="98"/>
      <c r="M358" s="98"/>
      <c r="N358" s="99"/>
      <c r="O358" s="79"/>
      <c r="P358" s="90" t="e">
        <f t="shared" si="107"/>
        <v>#DIV/0!</v>
      </c>
    </row>
    <row r="359" spans="1:16" ht="18.75" customHeight="1" hidden="1" outlineLevel="3">
      <c r="A359" s="6"/>
      <c r="B359" s="7"/>
      <c r="C359" s="7"/>
      <c r="D359" s="8"/>
      <c r="E359" s="9"/>
      <c r="F359" s="10"/>
      <c r="G359" s="2"/>
      <c r="H359" s="98"/>
      <c r="I359" s="98"/>
      <c r="J359" s="98"/>
      <c r="K359" s="98"/>
      <c r="L359" s="98"/>
      <c r="M359" s="98"/>
      <c r="N359" s="99"/>
      <c r="O359" s="79"/>
      <c r="P359" s="90" t="e">
        <f t="shared" si="107"/>
        <v>#DIV/0!</v>
      </c>
    </row>
    <row r="360" spans="1:16" ht="15.75" customHeight="1" hidden="1" outlineLevel="3">
      <c r="A360" s="27" t="s">
        <v>179</v>
      </c>
      <c r="B360" s="7">
        <v>2020309900</v>
      </c>
      <c r="C360" s="28" t="s">
        <v>181</v>
      </c>
      <c r="D360" s="8">
        <v>151</v>
      </c>
      <c r="E360" s="9" t="s">
        <v>24</v>
      </c>
      <c r="F360" s="10"/>
      <c r="G360" s="2">
        <f>G361</f>
        <v>0</v>
      </c>
      <c r="H360" s="98"/>
      <c r="I360" s="98"/>
      <c r="J360" s="98"/>
      <c r="K360" s="98"/>
      <c r="L360" s="98"/>
      <c r="M360" s="98"/>
      <c r="N360" s="99"/>
      <c r="O360" s="79"/>
      <c r="P360" s="90" t="e">
        <f t="shared" si="107"/>
        <v>#DIV/0!</v>
      </c>
    </row>
    <row r="361" spans="1:16" ht="21" customHeight="1" hidden="1" outlineLevel="3">
      <c r="A361" s="26" t="s">
        <v>179</v>
      </c>
      <c r="B361" s="12">
        <v>2020309905</v>
      </c>
      <c r="C361" s="29" t="s">
        <v>181</v>
      </c>
      <c r="D361" s="13">
        <v>151</v>
      </c>
      <c r="E361" s="5" t="s">
        <v>23</v>
      </c>
      <c r="F361" s="10"/>
      <c r="G361" s="2">
        <f>G362</f>
        <v>0</v>
      </c>
      <c r="H361" s="98"/>
      <c r="I361" s="98"/>
      <c r="J361" s="98"/>
      <c r="K361" s="98"/>
      <c r="L361" s="98"/>
      <c r="M361" s="98"/>
      <c r="N361" s="99"/>
      <c r="O361" s="79"/>
      <c r="P361" s="90" t="e">
        <f t="shared" si="107"/>
        <v>#DIV/0!</v>
      </c>
    </row>
    <row r="362" spans="1:16" ht="18.75" customHeight="1" hidden="1" outlineLevel="3">
      <c r="A362" s="26" t="s">
        <v>241</v>
      </c>
      <c r="B362" s="12">
        <v>2020309905</v>
      </c>
      <c r="C362" s="29" t="s">
        <v>181</v>
      </c>
      <c r="D362" s="13">
        <v>151</v>
      </c>
      <c r="E362" s="5" t="s">
        <v>23</v>
      </c>
      <c r="F362" s="10"/>
      <c r="G362" s="2">
        <v>0</v>
      </c>
      <c r="H362" s="98"/>
      <c r="I362" s="98"/>
      <c r="J362" s="98"/>
      <c r="K362" s="98"/>
      <c r="L362" s="98"/>
      <c r="M362" s="98"/>
      <c r="N362" s="99"/>
      <c r="O362" s="79"/>
      <c r="P362" s="90" t="e">
        <f t="shared" si="107"/>
        <v>#DIV/0!</v>
      </c>
    </row>
    <row r="363" spans="1:16" ht="21" customHeight="1" hidden="1" outlineLevel="3">
      <c r="A363" s="6" t="s">
        <v>179</v>
      </c>
      <c r="B363" s="7">
        <v>2020304100</v>
      </c>
      <c r="C363" s="7" t="s">
        <v>181</v>
      </c>
      <c r="D363" s="8" t="s">
        <v>240</v>
      </c>
      <c r="E363" s="9" t="s">
        <v>8</v>
      </c>
      <c r="F363" s="10"/>
      <c r="G363" s="2">
        <f>G364</f>
        <v>0</v>
      </c>
      <c r="H363" s="51">
        <f aca="true" t="shared" si="118" ref="H363:N363">H364</f>
        <v>0</v>
      </c>
      <c r="I363" s="51">
        <f t="shared" si="118"/>
        <v>0</v>
      </c>
      <c r="J363" s="51">
        <f t="shared" si="118"/>
        <v>0</v>
      </c>
      <c r="K363" s="51">
        <f t="shared" si="118"/>
        <v>0</v>
      </c>
      <c r="L363" s="51">
        <f t="shared" si="118"/>
        <v>0</v>
      </c>
      <c r="M363" s="51">
        <f t="shared" si="118"/>
        <v>0</v>
      </c>
      <c r="N363" s="114">
        <f t="shared" si="118"/>
        <v>0</v>
      </c>
      <c r="O363" s="79"/>
      <c r="P363" s="90" t="e">
        <f t="shared" si="107"/>
        <v>#DIV/0!</v>
      </c>
    </row>
    <row r="364" spans="1:16" ht="15.75" customHeight="1" hidden="1" outlineLevel="3">
      <c r="A364" s="11" t="s">
        <v>179</v>
      </c>
      <c r="B364" s="12">
        <v>2020304105</v>
      </c>
      <c r="C364" s="12" t="s">
        <v>181</v>
      </c>
      <c r="D364" s="13" t="s">
        <v>240</v>
      </c>
      <c r="E364" s="5" t="s">
        <v>9</v>
      </c>
      <c r="F364" s="15"/>
      <c r="G364" s="3">
        <f>G365</f>
        <v>0</v>
      </c>
      <c r="H364" s="98"/>
      <c r="I364" s="98"/>
      <c r="J364" s="98"/>
      <c r="K364" s="98"/>
      <c r="L364" s="98"/>
      <c r="M364" s="98"/>
      <c r="N364" s="99"/>
      <c r="O364" s="79"/>
      <c r="P364" s="90" t="e">
        <f t="shared" si="107"/>
        <v>#DIV/0!</v>
      </c>
    </row>
    <row r="365" spans="1:16" ht="24" customHeight="1" hidden="1" outlineLevel="3">
      <c r="A365" s="11">
        <v>936</v>
      </c>
      <c r="B365" s="12">
        <v>2020304105</v>
      </c>
      <c r="C365" s="12" t="s">
        <v>181</v>
      </c>
      <c r="D365" s="13" t="s">
        <v>240</v>
      </c>
      <c r="E365" s="5" t="s">
        <v>9</v>
      </c>
      <c r="F365" s="15"/>
      <c r="G365" s="3"/>
      <c r="H365" s="98"/>
      <c r="I365" s="98"/>
      <c r="J365" s="98"/>
      <c r="K365" s="98"/>
      <c r="L365" s="98"/>
      <c r="M365" s="98"/>
      <c r="N365" s="99"/>
      <c r="O365" s="79"/>
      <c r="P365" s="90" t="e">
        <f t="shared" si="107"/>
        <v>#DIV/0!</v>
      </c>
    </row>
    <row r="366" spans="1:16" ht="12.75" customHeight="1" hidden="1" outlineLevel="3">
      <c r="A366" s="6" t="s">
        <v>179</v>
      </c>
      <c r="B366" s="7">
        <v>2020304500</v>
      </c>
      <c r="C366" s="7" t="s">
        <v>181</v>
      </c>
      <c r="D366" s="8" t="s">
        <v>240</v>
      </c>
      <c r="E366" s="9" t="s">
        <v>10</v>
      </c>
      <c r="F366" s="10"/>
      <c r="G366" s="2">
        <f>G367</f>
        <v>0</v>
      </c>
      <c r="H366" s="51">
        <f aca="true" t="shared" si="119" ref="H366:N366">H367</f>
        <v>0</v>
      </c>
      <c r="I366" s="51">
        <f t="shared" si="119"/>
        <v>0</v>
      </c>
      <c r="J366" s="51">
        <f t="shared" si="119"/>
        <v>0</v>
      </c>
      <c r="K366" s="51">
        <f t="shared" si="119"/>
        <v>0</v>
      </c>
      <c r="L366" s="51">
        <f t="shared" si="119"/>
        <v>0</v>
      </c>
      <c r="M366" s="51">
        <f t="shared" si="119"/>
        <v>0</v>
      </c>
      <c r="N366" s="114">
        <f t="shared" si="119"/>
        <v>0</v>
      </c>
      <c r="O366" s="79"/>
      <c r="P366" s="90" t="e">
        <f t="shared" si="107"/>
        <v>#DIV/0!</v>
      </c>
    </row>
    <row r="367" spans="1:16" ht="15.75" customHeight="1" hidden="1" outlineLevel="3">
      <c r="A367" s="11" t="s">
        <v>179</v>
      </c>
      <c r="B367" s="12">
        <v>2020304505</v>
      </c>
      <c r="C367" s="12" t="s">
        <v>181</v>
      </c>
      <c r="D367" s="13" t="s">
        <v>240</v>
      </c>
      <c r="E367" s="5" t="s">
        <v>6</v>
      </c>
      <c r="F367" s="15"/>
      <c r="G367" s="3">
        <f>G368</f>
        <v>0</v>
      </c>
      <c r="H367" s="98"/>
      <c r="I367" s="98"/>
      <c r="J367" s="98"/>
      <c r="K367" s="98"/>
      <c r="L367" s="98"/>
      <c r="M367" s="98"/>
      <c r="N367" s="99"/>
      <c r="O367" s="79"/>
      <c r="P367" s="90" t="e">
        <f t="shared" si="107"/>
        <v>#DIV/0!</v>
      </c>
    </row>
    <row r="368" spans="1:16" ht="29.25" customHeight="1" hidden="1" outlineLevel="3">
      <c r="A368" s="11">
        <v>936</v>
      </c>
      <c r="B368" s="12">
        <v>2020304505</v>
      </c>
      <c r="C368" s="12" t="s">
        <v>181</v>
      </c>
      <c r="D368" s="13" t="s">
        <v>240</v>
      </c>
      <c r="E368" s="5" t="s">
        <v>7</v>
      </c>
      <c r="F368" s="15"/>
      <c r="G368" s="3"/>
      <c r="H368" s="98"/>
      <c r="I368" s="98"/>
      <c r="J368" s="98"/>
      <c r="K368" s="98"/>
      <c r="L368" s="98"/>
      <c r="M368" s="98"/>
      <c r="N368" s="99"/>
      <c r="O368" s="79"/>
      <c r="P368" s="90" t="e">
        <f t="shared" si="107"/>
        <v>#DIV/0!</v>
      </c>
    </row>
    <row r="369" spans="1:16" ht="20.25" customHeight="1" hidden="1" outlineLevel="4">
      <c r="A369" s="6" t="s">
        <v>179</v>
      </c>
      <c r="B369" s="7" t="s">
        <v>172</v>
      </c>
      <c r="C369" s="7" t="s">
        <v>181</v>
      </c>
      <c r="D369" s="8" t="s">
        <v>240</v>
      </c>
      <c r="E369" s="30" t="s">
        <v>12</v>
      </c>
      <c r="F369" s="10"/>
      <c r="G369" s="2">
        <f>G370</f>
        <v>0</v>
      </c>
      <c r="H369" s="51">
        <f aca="true" t="shared" si="120" ref="H369:N369">H370</f>
        <v>0</v>
      </c>
      <c r="I369" s="51">
        <f t="shared" si="120"/>
        <v>0</v>
      </c>
      <c r="J369" s="51">
        <f t="shared" si="120"/>
        <v>0</v>
      </c>
      <c r="K369" s="51">
        <f t="shared" si="120"/>
        <v>0</v>
      </c>
      <c r="L369" s="51">
        <f t="shared" si="120"/>
        <v>0</v>
      </c>
      <c r="M369" s="51">
        <f t="shared" si="120"/>
        <v>0</v>
      </c>
      <c r="N369" s="114">
        <f t="shared" si="120"/>
        <v>0</v>
      </c>
      <c r="O369" s="79"/>
      <c r="P369" s="90" t="e">
        <f t="shared" si="107"/>
        <v>#DIV/0!</v>
      </c>
    </row>
    <row r="370" spans="1:16" ht="17.25" customHeight="1" hidden="1" outlineLevel="5">
      <c r="A370" s="11" t="s">
        <v>179</v>
      </c>
      <c r="B370" s="12" t="s">
        <v>173</v>
      </c>
      <c r="C370" s="12" t="s">
        <v>181</v>
      </c>
      <c r="D370" s="13" t="s">
        <v>240</v>
      </c>
      <c r="E370" s="5" t="s">
        <v>13</v>
      </c>
      <c r="F370" s="15"/>
      <c r="G370" s="3">
        <f>G371</f>
        <v>0</v>
      </c>
      <c r="H370" s="98">
        <v>0</v>
      </c>
      <c r="I370" s="98">
        <v>0</v>
      </c>
      <c r="J370" s="98">
        <v>0</v>
      </c>
      <c r="K370" s="98">
        <v>0</v>
      </c>
      <c r="L370" s="98">
        <v>0</v>
      </c>
      <c r="M370" s="98">
        <v>0</v>
      </c>
      <c r="N370" s="99">
        <v>0</v>
      </c>
      <c r="O370" s="79"/>
      <c r="P370" s="90" t="e">
        <f t="shared" si="107"/>
        <v>#DIV/0!</v>
      </c>
    </row>
    <row r="371" spans="1:16" ht="23.25" customHeight="1" hidden="1" outlineLevel="6">
      <c r="A371" s="11" t="s">
        <v>241</v>
      </c>
      <c r="B371" s="12" t="s">
        <v>173</v>
      </c>
      <c r="C371" s="12" t="s">
        <v>181</v>
      </c>
      <c r="D371" s="13" t="s">
        <v>240</v>
      </c>
      <c r="E371" s="5" t="s">
        <v>13</v>
      </c>
      <c r="F371" s="15"/>
      <c r="G371" s="3"/>
      <c r="H371" s="98">
        <v>0</v>
      </c>
      <c r="I371" s="98">
        <v>0</v>
      </c>
      <c r="J371" s="98">
        <v>0</v>
      </c>
      <c r="K371" s="98">
        <v>0</v>
      </c>
      <c r="L371" s="98">
        <v>0</v>
      </c>
      <c r="M371" s="98">
        <v>0</v>
      </c>
      <c r="N371" s="99">
        <v>0</v>
      </c>
      <c r="O371" s="79"/>
      <c r="P371" s="90" t="e">
        <f t="shared" si="107"/>
        <v>#DIV/0!</v>
      </c>
    </row>
    <row r="372" spans="1:16" ht="76.5" customHeight="1" hidden="1" outlineLevel="6">
      <c r="A372" s="27" t="s">
        <v>179</v>
      </c>
      <c r="B372" s="7">
        <v>2020309800</v>
      </c>
      <c r="C372" s="28" t="s">
        <v>181</v>
      </c>
      <c r="D372" s="8">
        <v>151</v>
      </c>
      <c r="E372" s="9" t="s">
        <v>27</v>
      </c>
      <c r="F372" s="10"/>
      <c r="G372" s="2">
        <f>G373</f>
        <v>0</v>
      </c>
      <c r="H372" s="51">
        <f aca="true" t="shared" si="121" ref="H372:N373">H373</f>
        <v>0</v>
      </c>
      <c r="I372" s="51">
        <f t="shared" si="121"/>
        <v>0</v>
      </c>
      <c r="J372" s="51">
        <f t="shared" si="121"/>
        <v>0</v>
      </c>
      <c r="K372" s="51">
        <f t="shared" si="121"/>
        <v>0</v>
      </c>
      <c r="L372" s="51">
        <f t="shared" si="121"/>
        <v>0</v>
      </c>
      <c r="M372" s="51">
        <f t="shared" si="121"/>
        <v>0</v>
      </c>
      <c r="N372" s="51">
        <f t="shared" si="121"/>
        <v>0</v>
      </c>
      <c r="O372" s="75"/>
      <c r="P372" s="90" t="e">
        <f t="shared" si="107"/>
        <v>#DIV/0!</v>
      </c>
    </row>
    <row r="373" spans="1:16" ht="99" customHeight="1" hidden="1" outlineLevel="6">
      <c r="A373" s="26" t="s">
        <v>179</v>
      </c>
      <c r="B373" s="12">
        <v>2020309805</v>
      </c>
      <c r="C373" s="29" t="s">
        <v>181</v>
      </c>
      <c r="D373" s="13">
        <v>151</v>
      </c>
      <c r="E373" s="5" t="s">
        <v>29</v>
      </c>
      <c r="F373" s="10"/>
      <c r="G373" s="3">
        <f>G374</f>
        <v>0</v>
      </c>
      <c r="H373" s="51">
        <f t="shared" si="121"/>
        <v>0</v>
      </c>
      <c r="I373" s="51">
        <f t="shared" si="121"/>
        <v>0</v>
      </c>
      <c r="J373" s="51">
        <f t="shared" si="121"/>
        <v>0</v>
      </c>
      <c r="K373" s="51">
        <f t="shared" si="121"/>
        <v>0</v>
      </c>
      <c r="L373" s="51">
        <f t="shared" si="121"/>
        <v>0</v>
      </c>
      <c r="M373" s="51">
        <f t="shared" si="121"/>
        <v>0</v>
      </c>
      <c r="N373" s="51">
        <f t="shared" si="121"/>
        <v>0</v>
      </c>
      <c r="O373" s="75"/>
      <c r="P373" s="90" t="e">
        <f t="shared" si="107"/>
        <v>#DIV/0!</v>
      </c>
    </row>
    <row r="374" spans="1:16" ht="93" customHeight="1" hidden="1" outlineLevel="6">
      <c r="A374" s="26" t="s">
        <v>241</v>
      </c>
      <c r="B374" s="12">
        <v>2020309805</v>
      </c>
      <c r="C374" s="29" t="s">
        <v>181</v>
      </c>
      <c r="D374" s="13">
        <v>151</v>
      </c>
      <c r="E374" s="5" t="s">
        <v>29</v>
      </c>
      <c r="F374" s="10"/>
      <c r="G374" s="3"/>
      <c r="H374" s="98"/>
      <c r="I374" s="98"/>
      <c r="J374" s="98"/>
      <c r="K374" s="98"/>
      <c r="L374" s="98"/>
      <c r="M374" s="98"/>
      <c r="N374" s="99"/>
      <c r="O374" s="79"/>
      <c r="P374" s="90" t="e">
        <f t="shared" si="107"/>
        <v>#DIV/0!</v>
      </c>
    </row>
    <row r="375" spans="1:16" ht="1.5" customHeight="1" hidden="1" outlineLevel="6">
      <c r="A375" s="27" t="s">
        <v>179</v>
      </c>
      <c r="B375" s="7">
        <v>2020309900</v>
      </c>
      <c r="C375" s="28" t="s">
        <v>181</v>
      </c>
      <c r="D375" s="8">
        <v>151</v>
      </c>
      <c r="E375" s="9" t="s">
        <v>24</v>
      </c>
      <c r="F375" s="10"/>
      <c r="G375" s="2">
        <f>G376</f>
        <v>0</v>
      </c>
      <c r="H375" s="51">
        <f aca="true" t="shared" si="122" ref="H375:N376">H376</f>
        <v>0</v>
      </c>
      <c r="I375" s="51">
        <f t="shared" si="122"/>
        <v>0</v>
      </c>
      <c r="J375" s="51">
        <f t="shared" si="122"/>
        <v>0</v>
      </c>
      <c r="K375" s="51">
        <f t="shared" si="122"/>
        <v>0</v>
      </c>
      <c r="L375" s="51">
        <f t="shared" si="122"/>
        <v>0</v>
      </c>
      <c r="M375" s="51">
        <f t="shared" si="122"/>
        <v>0</v>
      </c>
      <c r="N375" s="51">
        <f t="shared" si="122"/>
        <v>0</v>
      </c>
      <c r="O375" s="75"/>
      <c r="P375" s="90" t="e">
        <f t="shared" si="107"/>
        <v>#DIV/0!</v>
      </c>
    </row>
    <row r="376" spans="1:16" ht="130.5" customHeight="1" hidden="1" outlineLevel="6">
      <c r="A376" s="26" t="s">
        <v>179</v>
      </c>
      <c r="B376" s="12">
        <v>2020309905</v>
      </c>
      <c r="C376" s="29" t="s">
        <v>181</v>
      </c>
      <c r="D376" s="13">
        <v>151</v>
      </c>
      <c r="E376" s="5" t="s">
        <v>23</v>
      </c>
      <c r="F376" s="10"/>
      <c r="G376" s="3">
        <f>G377</f>
        <v>0</v>
      </c>
      <c r="H376" s="51">
        <f t="shared" si="122"/>
        <v>0</v>
      </c>
      <c r="I376" s="51">
        <f t="shared" si="122"/>
        <v>0</v>
      </c>
      <c r="J376" s="51">
        <f t="shared" si="122"/>
        <v>0</v>
      </c>
      <c r="K376" s="51">
        <f t="shared" si="122"/>
        <v>0</v>
      </c>
      <c r="L376" s="51">
        <f t="shared" si="122"/>
        <v>0</v>
      </c>
      <c r="M376" s="51">
        <f t="shared" si="122"/>
        <v>0</v>
      </c>
      <c r="N376" s="51">
        <f t="shared" si="122"/>
        <v>0</v>
      </c>
      <c r="O376" s="75"/>
      <c r="P376" s="90" t="e">
        <f t="shared" si="107"/>
        <v>#DIV/0!</v>
      </c>
    </row>
    <row r="377" spans="1:16" ht="117.75" customHeight="1" hidden="1" outlineLevel="6">
      <c r="A377" s="26" t="s">
        <v>241</v>
      </c>
      <c r="B377" s="12">
        <v>2020309905</v>
      </c>
      <c r="C377" s="29" t="s">
        <v>181</v>
      </c>
      <c r="D377" s="13">
        <v>151</v>
      </c>
      <c r="E377" s="5" t="s">
        <v>23</v>
      </c>
      <c r="F377" s="10"/>
      <c r="G377" s="3"/>
      <c r="H377" s="98"/>
      <c r="I377" s="98"/>
      <c r="J377" s="98"/>
      <c r="K377" s="98"/>
      <c r="L377" s="98"/>
      <c r="M377" s="98"/>
      <c r="N377" s="99"/>
      <c r="O377" s="79"/>
      <c r="P377" s="90" t="e">
        <f t="shared" si="107"/>
        <v>#DIV/0!</v>
      </c>
    </row>
    <row r="378" spans="1:16" ht="1.5" customHeight="1" hidden="1" outlineLevel="6">
      <c r="A378" s="27" t="s">
        <v>179</v>
      </c>
      <c r="B378" s="7">
        <v>2020310000</v>
      </c>
      <c r="C378" s="28" t="s">
        <v>181</v>
      </c>
      <c r="D378" s="8">
        <v>151</v>
      </c>
      <c r="E378" s="9" t="s">
        <v>17</v>
      </c>
      <c r="F378" s="10"/>
      <c r="G378" s="2"/>
      <c r="H378" s="98"/>
      <c r="I378" s="98"/>
      <c r="J378" s="98"/>
      <c r="K378" s="98"/>
      <c r="L378" s="98"/>
      <c r="M378" s="98"/>
      <c r="N378" s="99"/>
      <c r="O378" s="79"/>
      <c r="P378" s="90" t="e">
        <f t="shared" si="107"/>
        <v>#DIV/0!</v>
      </c>
    </row>
    <row r="379" spans="1:16" ht="30.75" customHeight="1" hidden="1" outlineLevel="6">
      <c r="A379" s="27" t="s">
        <v>179</v>
      </c>
      <c r="B379" s="7">
        <v>2020310800</v>
      </c>
      <c r="C379" s="28" t="s">
        <v>181</v>
      </c>
      <c r="D379" s="8">
        <v>151</v>
      </c>
      <c r="E379" s="9" t="s">
        <v>18</v>
      </c>
      <c r="F379" s="10"/>
      <c r="G379" s="2"/>
      <c r="H379" s="98"/>
      <c r="I379" s="98"/>
      <c r="J379" s="98"/>
      <c r="K379" s="98"/>
      <c r="L379" s="98"/>
      <c r="M379" s="98"/>
      <c r="N379" s="99"/>
      <c r="O379" s="79"/>
      <c r="P379" s="90" t="e">
        <f t="shared" si="107"/>
        <v>#DIV/0!</v>
      </c>
    </row>
    <row r="380" spans="1:16" ht="29.25" customHeight="1" hidden="1" outlineLevel="6">
      <c r="A380" s="6" t="s">
        <v>179</v>
      </c>
      <c r="B380" s="7">
        <v>2020310700</v>
      </c>
      <c r="C380" s="7" t="s">
        <v>181</v>
      </c>
      <c r="D380" s="8" t="s">
        <v>240</v>
      </c>
      <c r="E380" s="9" t="s">
        <v>30</v>
      </c>
      <c r="F380" s="2">
        <f>F382</f>
        <v>29</v>
      </c>
      <c r="G380" s="2">
        <f>G382</f>
        <v>0</v>
      </c>
      <c r="H380" s="51">
        <f aca="true" t="shared" si="123" ref="H380:O380">H382</f>
        <v>0</v>
      </c>
      <c r="I380" s="51">
        <f t="shared" si="123"/>
        <v>0</v>
      </c>
      <c r="J380" s="51">
        <f t="shared" si="123"/>
        <v>0</v>
      </c>
      <c r="K380" s="51">
        <f t="shared" si="123"/>
        <v>0</v>
      </c>
      <c r="L380" s="51">
        <f t="shared" si="123"/>
        <v>0</v>
      </c>
      <c r="M380" s="51">
        <f t="shared" si="123"/>
        <v>0</v>
      </c>
      <c r="N380" s="51">
        <f t="shared" si="123"/>
        <v>0</v>
      </c>
      <c r="O380" s="75">
        <f t="shared" si="123"/>
        <v>0</v>
      </c>
      <c r="P380" s="90" t="e">
        <f t="shared" si="107"/>
        <v>#DIV/0!</v>
      </c>
    </row>
    <row r="381" spans="1:16" ht="30.75" customHeight="1" hidden="1" outlineLevel="6">
      <c r="A381" s="11" t="s">
        <v>179</v>
      </c>
      <c r="B381" s="12">
        <v>2020310705</v>
      </c>
      <c r="C381" s="12" t="s">
        <v>181</v>
      </c>
      <c r="D381" s="13" t="s">
        <v>240</v>
      </c>
      <c r="E381" s="5" t="s">
        <v>31</v>
      </c>
      <c r="F381" s="3">
        <v>29</v>
      </c>
      <c r="G381" s="3">
        <f>G382</f>
        <v>0</v>
      </c>
      <c r="H381" s="4">
        <f aca="true" t="shared" si="124" ref="H381:O381">H382</f>
        <v>0</v>
      </c>
      <c r="I381" s="4">
        <f t="shared" si="124"/>
        <v>0</v>
      </c>
      <c r="J381" s="4">
        <f t="shared" si="124"/>
        <v>0</v>
      </c>
      <c r="K381" s="4">
        <f t="shared" si="124"/>
        <v>0</v>
      </c>
      <c r="L381" s="4">
        <f t="shared" si="124"/>
        <v>0</v>
      </c>
      <c r="M381" s="4">
        <f t="shared" si="124"/>
        <v>0</v>
      </c>
      <c r="N381" s="4">
        <f t="shared" si="124"/>
        <v>0</v>
      </c>
      <c r="O381" s="76">
        <f t="shared" si="124"/>
        <v>0</v>
      </c>
      <c r="P381" s="90" t="e">
        <f t="shared" si="107"/>
        <v>#DIV/0!</v>
      </c>
    </row>
    <row r="382" spans="1:16" ht="21" customHeight="1" hidden="1" outlineLevel="6">
      <c r="A382" s="11">
        <v>936</v>
      </c>
      <c r="B382" s="12">
        <v>2020310705</v>
      </c>
      <c r="C382" s="12" t="s">
        <v>181</v>
      </c>
      <c r="D382" s="13" t="s">
        <v>240</v>
      </c>
      <c r="E382" s="5" t="s">
        <v>31</v>
      </c>
      <c r="F382" s="3">
        <v>29</v>
      </c>
      <c r="G382" s="3"/>
      <c r="H382" s="98"/>
      <c r="I382" s="98"/>
      <c r="J382" s="98"/>
      <c r="K382" s="98"/>
      <c r="L382" s="98"/>
      <c r="M382" s="98"/>
      <c r="N382" s="99"/>
      <c r="O382" s="79"/>
      <c r="P382" s="90" t="e">
        <f aca="true" t="shared" si="125" ref="P382:P401">O382/G382*100</f>
        <v>#DIV/0!</v>
      </c>
    </row>
    <row r="383" spans="1:16" ht="34.5" customHeight="1" hidden="1" outlineLevel="6">
      <c r="A383" s="6" t="s">
        <v>179</v>
      </c>
      <c r="B383" s="7">
        <v>2020310800</v>
      </c>
      <c r="C383" s="7" t="s">
        <v>181</v>
      </c>
      <c r="D383" s="8" t="s">
        <v>240</v>
      </c>
      <c r="E383" s="30" t="s">
        <v>19</v>
      </c>
      <c r="F383" s="10"/>
      <c r="G383" s="2">
        <f>G384</f>
        <v>0</v>
      </c>
      <c r="H383" s="51">
        <f aca="true" t="shared" si="126" ref="H383:N384">H384</f>
        <v>0</v>
      </c>
      <c r="I383" s="51">
        <f t="shared" si="126"/>
        <v>0</v>
      </c>
      <c r="J383" s="51">
        <f t="shared" si="126"/>
        <v>0</v>
      </c>
      <c r="K383" s="51">
        <f t="shared" si="126"/>
        <v>0</v>
      </c>
      <c r="L383" s="51">
        <f t="shared" si="126"/>
        <v>0</v>
      </c>
      <c r="M383" s="51">
        <f t="shared" si="126"/>
        <v>0</v>
      </c>
      <c r="N383" s="51">
        <f t="shared" si="126"/>
        <v>0</v>
      </c>
      <c r="O383" s="75"/>
      <c r="P383" s="90" t="e">
        <f t="shared" si="125"/>
        <v>#DIV/0!</v>
      </c>
    </row>
    <row r="384" spans="1:16" ht="18.75" customHeight="1" hidden="1" outlineLevel="6">
      <c r="A384" s="26" t="s">
        <v>179</v>
      </c>
      <c r="B384" s="12">
        <v>2020310805</v>
      </c>
      <c r="C384" s="12" t="s">
        <v>181</v>
      </c>
      <c r="D384" s="13" t="s">
        <v>240</v>
      </c>
      <c r="E384" s="5" t="s">
        <v>22</v>
      </c>
      <c r="F384" s="10"/>
      <c r="G384" s="3">
        <f>G385</f>
        <v>0</v>
      </c>
      <c r="H384" s="51">
        <f t="shared" si="126"/>
        <v>0</v>
      </c>
      <c r="I384" s="51">
        <f t="shared" si="126"/>
        <v>0</v>
      </c>
      <c r="J384" s="51">
        <f t="shared" si="126"/>
        <v>0</v>
      </c>
      <c r="K384" s="51">
        <f t="shared" si="126"/>
        <v>0</v>
      </c>
      <c r="L384" s="51">
        <f t="shared" si="126"/>
        <v>0</v>
      </c>
      <c r="M384" s="51">
        <f t="shared" si="126"/>
        <v>0</v>
      </c>
      <c r="N384" s="51">
        <f t="shared" si="126"/>
        <v>0</v>
      </c>
      <c r="O384" s="75"/>
      <c r="P384" s="90" t="e">
        <f t="shared" si="125"/>
        <v>#DIV/0!</v>
      </c>
    </row>
    <row r="385" spans="1:16" ht="21.75" customHeight="1" hidden="1" outlineLevel="6">
      <c r="A385" s="11">
        <v>936</v>
      </c>
      <c r="B385" s="12">
        <v>2020310805</v>
      </c>
      <c r="C385" s="12" t="s">
        <v>181</v>
      </c>
      <c r="D385" s="13" t="s">
        <v>240</v>
      </c>
      <c r="E385" s="5" t="s">
        <v>22</v>
      </c>
      <c r="F385" s="10"/>
      <c r="G385" s="3"/>
      <c r="H385" s="98"/>
      <c r="I385" s="98"/>
      <c r="J385" s="98"/>
      <c r="K385" s="98"/>
      <c r="L385" s="98"/>
      <c r="M385" s="98"/>
      <c r="N385" s="99"/>
      <c r="O385" s="79"/>
      <c r="P385" s="90" t="e">
        <f t="shared" si="125"/>
        <v>#DIV/0!</v>
      </c>
    </row>
    <row r="386" spans="1:16" ht="1.5" customHeight="1" hidden="1" outlineLevel="6">
      <c r="A386" s="6" t="s">
        <v>179</v>
      </c>
      <c r="B386" s="7">
        <v>2023504700</v>
      </c>
      <c r="C386" s="7" t="s">
        <v>181</v>
      </c>
      <c r="D386" s="8" t="s">
        <v>240</v>
      </c>
      <c r="E386" s="9" t="s">
        <v>30</v>
      </c>
      <c r="F386" s="2">
        <f>F388</f>
        <v>29</v>
      </c>
      <c r="G386" s="2">
        <f>G388</f>
        <v>0</v>
      </c>
      <c r="H386" s="51">
        <f aca="true" t="shared" si="127" ref="H386:N386">H388</f>
        <v>48.8</v>
      </c>
      <c r="I386" s="51">
        <f t="shared" si="127"/>
        <v>48.8</v>
      </c>
      <c r="J386" s="51">
        <f t="shared" si="127"/>
        <v>48.8</v>
      </c>
      <c r="K386" s="51">
        <f t="shared" si="127"/>
        <v>48.8</v>
      </c>
      <c r="L386" s="51">
        <f t="shared" si="127"/>
        <v>48.8</v>
      </c>
      <c r="M386" s="51">
        <f t="shared" si="127"/>
        <v>48.8</v>
      </c>
      <c r="N386" s="51">
        <f t="shared" si="127"/>
        <v>48.8</v>
      </c>
      <c r="O386" s="75"/>
      <c r="P386" s="90" t="e">
        <f t="shared" si="125"/>
        <v>#DIV/0!</v>
      </c>
    </row>
    <row r="387" spans="1:16" ht="95.25" customHeight="1" hidden="1" outlineLevel="6">
      <c r="A387" s="11" t="s">
        <v>179</v>
      </c>
      <c r="B387" s="12">
        <v>2023504705</v>
      </c>
      <c r="C387" s="12" t="s">
        <v>181</v>
      </c>
      <c r="D387" s="13" t="s">
        <v>240</v>
      </c>
      <c r="E387" s="5" t="s">
        <v>31</v>
      </c>
      <c r="F387" s="3">
        <v>29</v>
      </c>
      <c r="G387" s="3">
        <f>G388</f>
        <v>0</v>
      </c>
      <c r="H387" s="4">
        <f aca="true" t="shared" si="128" ref="H387:N387">H388</f>
        <v>48.8</v>
      </c>
      <c r="I387" s="4">
        <f t="shared" si="128"/>
        <v>48.8</v>
      </c>
      <c r="J387" s="4">
        <f t="shared" si="128"/>
        <v>48.8</v>
      </c>
      <c r="K387" s="4">
        <f t="shared" si="128"/>
        <v>48.8</v>
      </c>
      <c r="L387" s="4">
        <f t="shared" si="128"/>
        <v>48.8</v>
      </c>
      <c r="M387" s="4">
        <f t="shared" si="128"/>
        <v>48.8</v>
      </c>
      <c r="N387" s="4">
        <f t="shared" si="128"/>
        <v>48.8</v>
      </c>
      <c r="O387" s="76"/>
      <c r="P387" s="90" t="e">
        <f t="shared" si="125"/>
        <v>#DIV/0!</v>
      </c>
    </row>
    <row r="388" spans="1:16" ht="99.75" customHeight="1" hidden="1" outlineLevel="6">
      <c r="A388" s="11">
        <v>936</v>
      </c>
      <c r="B388" s="12">
        <v>2023504705</v>
      </c>
      <c r="C388" s="12" t="s">
        <v>181</v>
      </c>
      <c r="D388" s="13" t="s">
        <v>240</v>
      </c>
      <c r="E388" s="5" t="s">
        <v>31</v>
      </c>
      <c r="F388" s="3">
        <v>29</v>
      </c>
      <c r="G388" s="3"/>
      <c r="H388" s="4">
        <v>48.8</v>
      </c>
      <c r="I388" s="4">
        <v>48.8</v>
      </c>
      <c r="J388" s="4">
        <v>48.8</v>
      </c>
      <c r="K388" s="4">
        <v>48.8</v>
      </c>
      <c r="L388" s="4">
        <v>48.8</v>
      </c>
      <c r="M388" s="4">
        <v>48.8</v>
      </c>
      <c r="N388" s="4">
        <v>48.8</v>
      </c>
      <c r="O388" s="76"/>
      <c r="P388" s="90" t="e">
        <f t="shared" si="125"/>
        <v>#DIV/0!</v>
      </c>
    </row>
    <row r="389" spans="1:16" ht="93.75" customHeight="1" hidden="1" outlineLevel="6">
      <c r="A389" s="27" t="s">
        <v>179</v>
      </c>
      <c r="B389" s="7">
        <v>2020311500</v>
      </c>
      <c r="C389" s="7" t="s">
        <v>181</v>
      </c>
      <c r="D389" s="8" t="s">
        <v>240</v>
      </c>
      <c r="E389" s="9" t="s">
        <v>25</v>
      </c>
      <c r="F389" s="2">
        <f>F391</f>
        <v>500</v>
      </c>
      <c r="G389" s="2">
        <f>G391</f>
        <v>0</v>
      </c>
      <c r="H389" s="51">
        <f aca="true" t="shared" si="129" ref="H389:O389">H391</f>
        <v>0</v>
      </c>
      <c r="I389" s="51">
        <f t="shared" si="129"/>
        <v>0</v>
      </c>
      <c r="J389" s="51">
        <f t="shared" si="129"/>
        <v>0</v>
      </c>
      <c r="K389" s="51">
        <f t="shared" si="129"/>
        <v>0</v>
      </c>
      <c r="L389" s="51">
        <f t="shared" si="129"/>
        <v>0</v>
      </c>
      <c r="M389" s="51">
        <f t="shared" si="129"/>
        <v>0</v>
      </c>
      <c r="N389" s="51">
        <f t="shared" si="129"/>
        <v>0</v>
      </c>
      <c r="O389" s="75">
        <f t="shared" si="129"/>
        <v>0</v>
      </c>
      <c r="P389" s="90" t="e">
        <f t="shared" si="125"/>
        <v>#DIV/0!</v>
      </c>
    </row>
    <row r="390" spans="1:16" ht="96" customHeight="1" hidden="1" outlineLevel="6">
      <c r="A390" s="26" t="s">
        <v>179</v>
      </c>
      <c r="B390" s="12">
        <v>2020311505</v>
      </c>
      <c r="C390" s="12" t="s">
        <v>181</v>
      </c>
      <c r="D390" s="13" t="s">
        <v>240</v>
      </c>
      <c r="E390" s="5" t="s">
        <v>26</v>
      </c>
      <c r="F390" s="3">
        <f>798-51-247</f>
        <v>500</v>
      </c>
      <c r="G390" s="3">
        <f>G391</f>
        <v>0</v>
      </c>
      <c r="H390" s="4">
        <f aca="true" t="shared" si="130" ref="H390:O390">H391</f>
        <v>0</v>
      </c>
      <c r="I390" s="4">
        <f t="shared" si="130"/>
        <v>0</v>
      </c>
      <c r="J390" s="4">
        <f t="shared" si="130"/>
        <v>0</v>
      </c>
      <c r="K390" s="4">
        <f t="shared" si="130"/>
        <v>0</v>
      </c>
      <c r="L390" s="4">
        <f t="shared" si="130"/>
        <v>0</v>
      </c>
      <c r="M390" s="4">
        <f t="shared" si="130"/>
        <v>0</v>
      </c>
      <c r="N390" s="4">
        <f t="shared" si="130"/>
        <v>0</v>
      </c>
      <c r="O390" s="76">
        <f t="shared" si="130"/>
        <v>0</v>
      </c>
      <c r="P390" s="90" t="e">
        <f t="shared" si="125"/>
        <v>#DIV/0!</v>
      </c>
    </row>
    <row r="391" spans="1:16" ht="78" customHeight="1" hidden="1" outlineLevel="6">
      <c r="A391" s="26" t="s">
        <v>241</v>
      </c>
      <c r="B391" s="12">
        <v>2020311505</v>
      </c>
      <c r="C391" s="12" t="s">
        <v>181</v>
      </c>
      <c r="D391" s="13" t="s">
        <v>240</v>
      </c>
      <c r="E391" s="5" t="s">
        <v>26</v>
      </c>
      <c r="F391" s="3">
        <f>798-51-247</f>
        <v>500</v>
      </c>
      <c r="G391" s="3"/>
      <c r="H391" s="98"/>
      <c r="I391" s="98"/>
      <c r="J391" s="98"/>
      <c r="K391" s="98"/>
      <c r="L391" s="98"/>
      <c r="M391" s="98"/>
      <c r="N391" s="99"/>
      <c r="O391" s="79"/>
      <c r="P391" s="90" t="e">
        <f t="shared" si="125"/>
        <v>#DIV/0!</v>
      </c>
    </row>
    <row r="392" spans="1:16" ht="77.25" customHeight="1" hidden="1" outlineLevel="6">
      <c r="A392" s="11"/>
      <c r="B392" s="12"/>
      <c r="C392" s="12"/>
      <c r="D392" s="13"/>
      <c r="E392" s="5"/>
      <c r="F392" s="10"/>
      <c r="G392" s="2"/>
      <c r="H392" s="98"/>
      <c r="I392" s="98"/>
      <c r="J392" s="98"/>
      <c r="K392" s="98"/>
      <c r="L392" s="98"/>
      <c r="M392" s="98"/>
      <c r="N392" s="99"/>
      <c r="O392" s="79"/>
      <c r="P392" s="90" t="e">
        <f t="shared" si="125"/>
        <v>#DIV/0!</v>
      </c>
    </row>
    <row r="393" spans="1:16" ht="113.25" customHeight="1" outlineLevel="6">
      <c r="A393" s="27" t="s">
        <v>179</v>
      </c>
      <c r="B393" s="7">
        <v>2023508200</v>
      </c>
      <c r="C393" s="7" t="s">
        <v>181</v>
      </c>
      <c r="D393" s="8">
        <v>150</v>
      </c>
      <c r="E393" s="9" t="s">
        <v>68</v>
      </c>
      <c r="F393" s="2">
        <f>F394</f>
        <v>500</v>
      </c>
      <c r="G393" s="2">
        <f>G394</f>
        <v>6699</v>
      </c>
      <c r="H393" s="2">
        <f aca="true" t="shared" si="131" ref="H393:O393">H394</f>
        <v>0</v>
      </c>
      <c r="I393" s="2">
        <f t="shared" si="131"/>
        <v>0</v>
      </c>
      <c r="J393" s="2">
        <f t="shared" si="131"/>
        <v>0</v>
      </c>
      <c r="K393" s="2">
        <f t="shared" si="131"/>
        <v>0</v>
      </c>
      <c r="L393" s="2">
        <f t="shared" si="131"/>
        <v>0</v>
      </c>
      <c r="M393" s="2">
        <f t="shared" si="131"/>
        <v>0</v>
      </c>
      <c r="N393" s="2">
        <f t="shared" si="131"/>
        <v>0</v>
      </c>
      <c r="O393" s="2">
        <f t="shared" si="131"/>
        <v>6698.864</v>
      </c>
      <c r="P393" s="89">
        <f t="shared" si="125"/>
        <v>99.99796984624571</v>
      </c>
    </row>
    <row r="394" spans="1:16" ht="92.25" customHeight="1" outlineLevel="6">
      <c r="A394" s="26" t="s">
        <v>179</v>
      </c>
      <c r="B394" s="12">
        <v>2023508205</v>
      </c>
      <c r="C394" s="12" t="s">
        <v>181</v>
      </c>
      <c r="D394" s="13">
        <v>150</v>
      </c>
      <c r="E394" s="5" t="s">
        <v>70</v>
      </c>
      <c r="F394" s="3">
        <f>798-51-247</f>
        <v>500</v>
      </c>
      <c r="G394" s="3">
        <f>G395</f>
        <v>6699</v>
      </c>
      <c r="H394" s="3">
        <f aca="true" t="shared" si="132" ref="H394:O394">H395</f>
        <v>0</v>
      </c>
      <c r="I394" s="3">
        <f t="shared" si="132"/>
        <v>0</v>
      </c>
      <c r="J394" s="3">
        <f t="shared" si="132"/>
        <v>0</v>
      </c>
      <c r="K394" s="3">
        <f t="shared" si="132"/>
        <v>0</v>
      </c>
      <c r="L394" s="3">
        <f t="shared" si="132"/>
        <v>0</v>
      </c>
      <c r="M394" s="3">
        <f t="shared" si="132"/>
        <v>0</v>
      </c>
      <c r="N394" s="3">
        <f t="shared" si="132"/>
        <v>0</v>
      </c>
      <c r="O394" s="3">
        <f t="shared" si="132"/>
        <v>6698.864</v>
      </c>
      <c r="P394" s="90">
        <f t="shared" si="125"/>
        <v>99.99796984624571</v>
      </c>
    </row>
    <row r="395" spans="1:16" ht="96.75" customHeight="1" outlineLevel="6">
      <c r="A395" s="26" t="s">
        <v>200</v>
      </c>
      <c r="B395" s="12">
        <v>2023508205</v>
      </c>
      <c r="C395" s="12" t="s">
        <v>181</v>
      </c>
      <c r="D395" s="13">
        <v>150</v>
      </c>
      <c r="E395" s="5" t="s">
        <v>70</v>
      </c>
      <c r="F395" s="10"/>
      <c r="G395" s="3">
        <v>6699</v>
      </c>
      <c r="H395" s="98"/>
      <c r="I395" s="98"/>
      <c r="J395" s="98"/>
      <c r="K395" s="98"/>
      <c r="L395" s="98"/>
      <c r="M395" s="98"/>
      <c r="N395" s="99"/>
      <c r="O395" s="97">
        <v>6698.864</v>
      </c>
      <c r="P395" s="90">
        <f t="shared" si="125"/>
        <v>99.99796984624571</v>
      </c>
    </row>
    <row r="396" spans="1:16" ht="56.25" customHeight="1" hidden="1" outlineLevel="6">
      <c r="A396" s="27" t="s">
        <v>179</v>
      </c>
      <c r="B396" s="7">
        <v>2023511800</v>
      </c>
      <c r="C396" s="7" t="s">
        <v>181</v>
      </c>
      <c r="D396" s="8">
        <v>150</v>
      </c>
      <c r="E396" s="63" t="s">
        <v>37</v>
      </c>
      <c r="F396" s="10"/>
      <c r="G396" s="2">
        <f>G397</f>
        <v>0</v>
      </c>
      <c r="H396" s="51">
        <f aca="true" t="shared" si="133" ref="H396:O396">H397</f>
        <v>0</v>
      </c>
      <c r="I396" s="51">
        <f t="shared" si="133"/>
        <v>0</v>
      </c>
      <c r="J396" s="51">
        <f t="shared" si="133"/>
        <v>0</v>
      </c>
      <c r="K396" s="51">
        <f t="shared" si="133"/>
        <v>0</v>
      </c>
      <c r="L396" s="51">
        <f t="shared" si="133"/>
        <v>0</v>
      </c>
      <c r="M396" s="51">
        <f t="shared" si="133"/>
        <v>0</v>
      </c>
      <c r="N396" s="51">
        <f t="shared" si="133"/>
        <v>0</v>
      </c>
      <c r="O396" s="2">
        <f t="shared" si="133"/>
        <v>0</v>
      </c>
      <c r="P396" s="90" t="e">
        <f t="shared" si="125"/>
        <v>#DIV/0!</v>
      </c>
    </row>
    <row r="397" spans="1:16" ht="60" customHeight="1" hidden="1" outlineLevel="6">
      <c r="A397" s="26" t="s">
        <v>179</v>
      </c>
      <c r="B397" s="12">
        <v>2023511805</v>
      </c>
      <c r="C397" s="12" t="s">
        <v>181</v>
      </c>
      <c r="D397" s="13">
        <v>150</v>
      </c>
      <c r="E397" s="5" t="s">
        <v>137</v>
      </c>
      <c r="F397" s="10"/>
      <c r="G397" s="3">
        <f>G398</f>
        <v>0</v>
      </c>
      <c r="H397" s="4">
        <f aca="true" t="shared" si="134" ref="H397:O397">H398</f>
        <v>0</v>
      </c>
      <c r="I397" s="4">
        <f t="shared" si="134"/>
        <v>0</v>
      </c>
      <c r="J397" s="4">
        <f t="shared" si="134"/>
        <v>0</v>
      </c>
      <c r="K397" s="4">
        <f t="shared" si="134"/>
        <v>0</v>
      </c>
      <c r="L397" s="4">
        <f t="shared" si="134"/>
        <v>0</v>
      </c>
      <c r="M397" s="4">
        <f t="shared" si="134"/>
        <v>0</v>
      </c>
      <c r="N397" s="4">
        <f t="shared" si="134"/>
        <v>0</v>
      </c>
      <c r="O397" s="3">
        <f t="shared" si="134"/>
        <v>0</v>
      </c>
      <c r="P397" s="90" t="e">
        <f t="shared" si="125"/>
        <v>#DIV/0!</v>
      </c>
    </row>
    <row r="398" spans="1:16" ht="75" hidden="1" outlineLevel="6">
      <c r="A398" s="26" t="s">
        <v>210</v>
      </c>
      <c r="B398" s="12">
        <v>2023511805</v>
      </c>
      <c r="C398" s="12" t="s">
        <v>181</v>
      </c>
      <c r="D398" s="13">
        <v>150</v>
      </c>
      <c r="E398" s="5" t="s">
        <v>137</v>
      </c>
      <c r="F398" s="10"/>
      <c r="G398" s="3"/>
      <c r="H398" s="98"/>
      <c r="I398" s="98"/>
      <c r="J398" s="98"/>
      <c r="K398" s="98"/>
      <c r="L398" s="98"/>
      <c r="M398" s="98"/>
      <c r="N398" s="99"/>
      <c r="O398" s="86"/>
      <c r="P398" s="90" t="e">
        <f t="shared" si="125"/>
        <v>#DIV/0!</v>
      </c>
    </row>
    <row r="399" spans="1:16" ht="93" customHeight="1" outlineLevel="6">
      <c r="A399" s="27" t="s">
        <v>179</v>
      </c>
      <c r="B399" s="7">
        <v>2023512000</v>
      </c>
      <c r="C399" s="7" t="s">
        <v>181</v>
      </c>
      <c r="D399" s="8">
        <v>150</v>
      </c>
      <c r="E399" s="9" t="s">
        <v>147</v>
      </c>
      <c r="F399" s="10"/>
      <c r="G399" s="2">
        <f>G400</f>
        <v>19.5</v>
      </c>
      <c r="H399" s="2">
        <f aca="true" t="shared" si="135" ref="H399:O399">H400</f>
        <v>0</v>
      </c>
      <c r="I399" s="2">
        <f t="shared" si="135"/>
        <v>0</v>
      </c>
      <c r="J399" s="2">
        <f t="shared" si="135"/>
        <v>0</v>
      </c>
      <c r="K399" s="2">
        <f t="shared" si="135"/>
        <v>0</v>
      </c>
      <c r="L399" s="2">
        <f t="shared" si="135"/>
        <v>0</v>
      </c>
      <c r="M399" s="2">
        <f t="shared" si="135"/>
        <v>0</v>
      </c>
      <c r="N399" s="2">
        <f t="shared" si="135"/>
        <v>0</v>
      </c>
      <c r="O399" s="2">
        <f t="shared" si="135"/>
        <v>8.786</v>
      </c>
      <c r="P399" s="89">
        <f t="shared" si="125"/>
        <v>45.05641025641026</v>
      </c>
    </row>
    <row r="400" spans="1:16" ht="93.75" customHeight="1" outlineLevel="6">
      <c r="A400" s="26" t="s">
        <v>179</v>
      </c>
      <c r="B400" s="12">
        <v>2023512005</v>
      </c>
      <c r="C400" s="12" t="s">
        <v>181</v>
      </c>
      <c r="D400" s="13">
        <v>150</v>
      </c>
      <c r="E400" s="5" t="s">
        <v>116</v>
      </c>
      <c r="F400" s="10"/>
      <c r="G400" s="3">
        <f>G401</f>
        <v>19.5</v>
      </c>
      <c r="H400" s="3">
        <f aca="true" t="shared" si="136" ref="H400:O400">H401</f>
        <v>0</v>
      </c>
      <c r="I400" s="3">
        <f t="shared" si="136"/>
        <v>0</v>
      </c>
      <c r="J400" s="3">
        <f t="shared" si="136"/>
        <v>0</v>
      </c>
      <c r="K400" s="3">
        <f t="shared" si="136"/>
        <v>0</v>
      </c>
      <c r="L400" s="3">
        <f t="shared" si="136"/>
        <v>0</v>
      </c>
      <c r="M400" s="3">
        <f t="shared" si="136"/>
        <v>0</v>
      </c>
      <c r="N400" s="3">
        <f t="shared" si="136"/>
        <v>0</v>
      </c>
      <c r="O400" s="3">
        <f t="shared" si="136"/>
        <v>8.786</v>
      </c>
      <c r="P400" s="90">
        <f t="shared" si="125"/>
        <v>45.05641025641026</v>
      </c>
    </row>
    <row r="401" spans="1:16" ht="93.75" customHeight="1" outlineLevel="6">
      <c r="A401" s="26" t="s">
        <v>241</v>
      </c>
      <c r="B401" s="12">
        <v>2023512005</v>
      </c>
      <c r="C401" s="12" t="s">
        <v>181</v>
      </c>
      <c r="D401" s="13">
        <v>150</v>
      </c>
      <c r="E401" s="5" t="s">
        <v>117</v>
      </c>
      <c r="F401" s="10"/>
      <c r="G401" s="3">
        <v>19.5</v>
      </c>
      <c r="H401" s="98"/>
      <c r="I401" s="98"/>
      <c r="J401" s="98"/>
      <c r="K401" s="98"/>
      <c r="L401" s="98"/>
      <c r="M401" s="98"/>
      <c r="N401" s="99"/>
      <c r="O401" s="86">
        <v>8.786</v>
      </c>
      <c r="P401" s="90">
        <f t="shared" si="125"/>
        <v>45.05641025641026</v>
      </c>
    </row>
    <row r="402" spans="1:16" ht="29.25" customHeight="1" hidden="1" outlineLevel="6">
      <c r="A402" s="27" t="s">
        <v>179</v>
      </c>
      <c r="B402" s="7">
        <v>2023546900</v>
      </c>
      <c r="C402" s="7" t="s">
        <v>181</v>
      </c>
      <c r="D402" s="8">
        <v>150</v>
      </c>
      <c r="E402" s="9" t="s">
        <v>353</v>
      </c>
      <c r="F402" s="10"/>
      <c r="G402" s="2">
        <f>G403</f>
        <v>0</v>
      </c>
      <c r="H402" s="98"/>
      <c r="I402" s="98"/>
      <c r="J402" s="98"/>
      <c r="K402" s="98"/>
      <c r="L402" s="98"/>
      <c r="M402" s="98"/>
      <c r="N402" s="99"/>
      <c r="O402" s="86"/>
      <c r="P402" s="90"/>
    </row>
    <row r="403" spans="1:16" ht="56.25" customHeight="1" hidden="1" outlineLevel="6">
      <c r="A403" s="26" t="s">
        <v>179</v>
      </c>
      <c r="B403" s="12">
        <v>2023546905</v>
      </c>
      <c r="C403" s="12" t="s">
        <v>181</v>
      </c>
      <c r="D403" s="13">
        <v>150</v>
      </c>
      <c r="E403" s="5" t="s">
        <v>352</v>
      </c>
      <c r="F403" s="10"/>
      <c r="G403" s="3">
        <f>G404</f>
        <v>0</v>
      </c>
      <c r="H403" s="98"/>
      <c r="I403" s="98"/>
      <c r="J403" s="98"/>
      <c r="K403" s="98"/>
      <c r="L403" s="98"/>
      <c r="M403" s="98"/>
      <c r="N403" s="99"/>
      <c r="O403" s="86"/>
      <c r="P403" s="90"/>
    </row>
    <row r="404" spans="1:16" ht="60" customHeight="1" hidden="1" outlineLevel="6">
      <c r="A404" s="26" t="s">
        <v>241</v>
      </c>
      <c r="B404" s="12">
        <v>2023546905</v>
      </c>
      <c r="C404" s="12" t="s">
        <v>181</v>
      </c>
      <c r="D404" s="13">
        <v>150</v>
      </c>
      <c r="E404" s="5" t="s">
        <v>352</v>
      </c>
      <c r="F404" s="10"/>
      <c r="G404" s="3"/>
      <c r="H404" s="98"/>
      <c r="I404" s="98"/>
      <c r="J404" s="98"/>
      <c r="K404" s="98"/>
      <c r="L404" s="98"/>
      <c r="M404" s="98"/>
      <c r="N404" s="99"/>
      <c r="O404" s="86"/>
      <c r="P404" s="90"/>
    </row>
    <row r="405" spans="1:16" ht="76.5" customHeight="1" hidden="1" outlineLevel="6">
      <c r="A405" s="27" t="s">
        <v>179</v>
      </c>
      <c r="B405" s="7">
        <v>2023550200</v>
      </c>
      <c r="C405" s="7" t="s">
        <v>181</v>
      </c>
      <c r="D405" s="8">
        <v>150</v>
      </c>
      <c r="E405" s="9" t="s">
        <v>355</v>
      </c>
      <c r="F405" s="10"/>
      <c r="G405" s="2">
        <f>G406</f>
        <v>0</v>
      </c>
      <c r="H405" s="2">
        <f aca="true" t="shared" si="137" ref="H405:N405">H406</f>
        <v>0</v>
      </c>
      <c r="I405" s="2">
        <f t="shared" si="137"/>
        <v>0</v>
      </c>
      <c r="J405" s="2">
        <f t="shared" si="137"/>
        <v>0</v>
      </c>
      <c r="K405" s="2">
        <f t="shared" si="137"/>
        <v>0</v>
      </c>
      <c r="L405" s="2">
        <f t="shared" si="137"/>
        <v>0</v>
      </c>
      <c r="M405" s="2">
        <f t="shared" si="137"/>
        <v>0</v>
      </c>
      <c r="N405" s="2">
        <f t="shared" si="137"/>
        <v>0</v>
      </c>
      <c r="O405" s="2"/>
      <c r="P405" s="89"/>
    </row>
    <row r="406" spans="1:16" ht="77.25" customHeight="1" hidden="1" outlineLevel="6">
      <c r="A406" s="26" t="s">
        <v>179</v>
      </c>
      <c r="B406" s="12">
        <v>2023550205</v>
      </c>
      <c r="C406" s="12" t="s">
        <v>181</v>
      </c>
      <c r="D406" s="13">
        <v>150</v>
      </c>
      <c r="E406" s="5" t="s">
        <v>354</v>
      </c>
      <c r="F406" s="10"/>
      <c r="G406" s="3">
        <f>G407</f>
        <v>0</v>
      </c>
      <c r="H406" s="3">
        <f aca="true" t="shared" si="138" ref="H406:N406">H407</f>
        <v>0</v>
      </c>
      <c r="I406" s="3">
        <f t="shared" si="138"/>
        <v>0</v>
      </c>
      <c r="J406" s="3">
        <f t="shared" si="138"/>
        <v>0</v>
      </c>
      <c r="K406" s="3">
        <f t="shared" si="138"/>
        <v>0</v>
      </c>
      <c r="L406" s="3">
        <f t="shared" si="138"/>
        <v>0</v>
      </c>
      <c r="M406" s="3">
        <f t="shared" si="138"/>
        <v>0</v>
      </c>
      <c r="N406" s="3">
        <f t="shared" si="138"/>
        <v>0</v>
      </c>
      <c r="O406" s="3"/>
      <c r="P406" s="90"/>
    </row>
    <row r="407" spans="1:16" ht="78" customHeight="1" hidden="1" outlineLevel="6">
      <c r="A407" s="26" t="s">
        <v>241</v>
      </c>
      <c r="B407" s="12">
        <v>2023550205</v>
      </c>
      <c r="C407" s="12" t="s">
        <v>181</v>
      </c>
      <c r="D407" s="13">
        <v>150</v>
      </c>
      <c r="E407" s="5" t="s">
        <v>354</v>
      </c>
      <c r="F407" s="10"/>
      <c r="G407" s="3"/>
      <c r="H407" s="98"/>
      <c r="I407" s="98"/>
      <c r="J407" s="98"/>
      <c r="K407" s="98"/>
      <c r="L407" s="98"/>
      <c r="M407" s="98"/>
      <c r="N407" s="99"/>
      <c r="O407" s="86"/>
      <c r="P407" s="90"/>
    </row>
    <row r="408" spans="1:16" ht="24.75" customHeight="1" outlineLevel="6">
      <c r="A408" s="6" t="s">
        <v>179</v>
      </c>
      <c r="B408" s="7">
        <v>2023999900</v>
      </c>
      <c r="C408" s="7" t="s">
        <v>181</v>
      </c>
      <c r="D408" s="8">
        <v>150</v>
      </c>
      <c r="E408" s="9" t="s">
        <v>47</v>
      </c>
      <c r="F408" s="10"/>
      <c r="G408" s="2">
        <f>G409</f>
        <v>235280.2</v>
      </c>
      <c r="H408" s="51">
        <f aca="true" t="shared" si="139" ref="H408:O408">H409</f>
        <v>0</v>
      </c>
      <c r="I408" s="51">
        <f t="shared" si="139"/>
        <v>0</v>
      </c>
      <c r="J408" s="51">
        <f t="shared" si="139"/>
        <v>0</v>
      </c>
      <c r="K408" s="51">
        <f t="shared" si="139"/>
        <v>0</v>
      </c>
      <c r="L408" s="51">
        <f t="shared" si="139"/>
        <v>0</v>
      </c>
      <c r="M408" s="51">
        <f t="shared" si="139"/>
        <v>0</v>
      </c>
      <c r="N408" s="51">
        <f t="shared" si="139"/>
        <v>0</v>
      </c>
      <c r="O408" s="2">
        <f t="shared" si="139"/>
        <v>235280.2</v>
      </c>
      <c r="P408" s="89">
        <f aca="true" t="shared" si="140" ref="P408:P466">O408/G408*100</f>
        <v>100</v>
      </c>
    </row>
    <row r="409" spans="1:16" ht="19.5" customHeight="1" outlineLevel="6">
      <c r="A409" s="26" t="s">
        <v>179</v>
      </c>
      <c r="B409" s="12">
        <v>2023999905</v>
      </c>
      <c r="C409" s="12" t="s">
        <v>181</v>
      </c>
      <c r="D409" s="13">
        <v>150</v>
      </c>
      <c r="E409" s="5" t="s">
        <v>48</v>
      </c>
      <c r="F409" s="15"/>
      <c r="G409" s="3">
        <f>G411+G410</f>
        <v>235280.2</v>
      </c>
      <c r="H409" s="4">
        <f aca="true" t="shared" si="141" ref="H409:O409">H411+H410</f>
        <v>0</v>
      </c>
      <c r="I409" s="4">
        <f t="shared" si="141"/>
        <v>0</v>
      </c>
      <c r="J409" s="4">
        <f t="shared" si="141"/>
        <v>0</v>
      </c>
      <c r="K409" s="4">
        <f t="shared" si="141"/>
        <v>0</v>
      </c>
      <c r="L409" s="4">
        <f t="shared" si="141"/>
        <v>0</v>
      </c>
      <c r="M409" s="4">
        <f t="shared" si="141"/>
        <v>0</v>
      </c>
      <c r="N409" s="4">
        <f t="shared" si="141"/>
        <v>0</v>
      </c>
      <c r="O409" s="3">
        <f t="shared" si="141"/>
        <v>235280.2</v>
      </c>
      <c r="P409" s="90">
        <f t="shared" si="140"/>
        <v>100</v>
      </c>
    </row>
    <row r="410" spans="1:16" ht="19.5" customHeight="1" outlineLevel="6">
      <c r="A410" s="11">
        <v>903</v>
      </c>
      <c r="B410" s="12">
        <v>2023999905</v>
      </c>
      <c r="C410" s="12" t="s">
        <v>181</v>
      </c>
      <c r="D410" s="13">
        <v>150</v>
      </c>
      <c r="E410" s="5" t="s">
        <v>48</v>
      </c>
      <c r="F410" s="31"/>
      <c r="G410" s="69">
        <v>235280.2</v>
      </c>
      <c r="H410" s="98"/>
      <c r="I410" s="98"/>
      <c r="J410" s="98"/>
      <c r="K410" s="98"/>
      <c r="L410" s="98"/>
      <c r="M410" s="98"/>
      <c r="N410" s="99"/>
      <c r="O410" s="86">
        <v>235280.2</v>
      </c>
      <c r="P410" s="90">
        <f>O410/G410*100</f>
        <v>100</v>
      </c>
    </row>
    <row r="411" spans="1:16" ht="21.75" customHeight="1" hidden="1" outlineLevel="6">
      <c r="A411" s="11">
        <v>936</v>
      </c>
      <c r="B411" s="12">
        <v>2020399905</v>
      </c>
      <c r="C411" s="12" t="s">
        <v>181</v>
      </c>
      <c r="D411" s="13" t="s">
        <v>240</v>
      </c>
      <c r="E411" s="5" t="s">
        <v>48</v>
      </c>
      <c r="F411" s="31"/>
      <c r="G411" s="69"/>
      <c r="H411" s="98"/>
      <c r="I411" s="98"/>
      <c r="J411" s="98"/>
      <c r="K411" s="98"/>
      <c r="L411" s="98"/>
      <c r="M411" s="98"/>
      <c r="N411" s="99"/>
      <c r="O411" s="77"/>
      <c r="P411" s="90"/>
    </row>
    <row r="412" spans="1:16" ht="24.75" customHeight="1" outlineLevel="2" collapsed="1">
      <c r="A412" s="6" t="s">
        <v>179</v>
      </c>
      <c r="B412" s="7">
        <v>2024000000</v>
      </c>
      <c r="C412" s="7" t="s">
        <v>181</v>
      </c>
      <c r="D412" s="8">
        <v>150</v>
      </c>
      <c r="E412" s="9" t="s">
        <v>149</v>
      </c>
      <c r="F412" s="10"/>
      <c r="G412" s="2">
        <f>G413+G420+G429+G423+G426</f>
        <v>33970.4</v>
      </c>
      <c r="H412" s="2">
        <f aca="true" t="shared" si="142" ref="H412:O412">H413+H420+H429+H423+H426</f>
        <v>25604.978000000003</v>
      </c>
      <c r="I412" s="2">
        <f t="shared" si="142"/>
        <v>25604.978000000003</v>
      </c>
      <c r="J412" s="2">
        <f t="shared" si="142"/>
        <v>25604.978000000003</v>
      </c>
      <c r="K412" s="2">
        <f t="shared" si="142"/>
        <v>25604.978000000003</v>
      </c>
      <c r="L412" s="2">
        <f t="shared" si="142"/>
        <v>25604.978000000003</v>
      </c>
      <c r="M412" s="2">
        <f t="shared" si="142"/>
        <v>25604.978000000003</v>
      </c>
      <c r="N412" s="2">
        <f t="shared" si="142"/>
        <v>25604.978000000003</v>
      </c>
      <c r="O412" s="2">
        <f t="shared" si="142"/>
        <v>33914.85</v>
      </c>
      <c r="P412" s="89">
        <f t="shared" si="140"/>
        <v>99.8364752843652</v>
      </c>
    </row>
    <row r="413" spans="1:16" ht="94.5" customHeight="1" outlineLevel="4">
      <c r="A413" s="6" t="s">
        <v>179</v>
      </c>
      <c r="B413" s="7">
        <v>2024001400</v>
      </c>
      <c r="C413" s="7" t="s">
        <v>181</v>
      </c>
      <c r="D413" s="8">
        <v>150</v>
      </c>
      <c r="E413" s="9" t="s">
        <v>92</v>
      </c>
      <c r="F413" s="10"/>
      <c r="G413" s="2">
        <f>G414</f>
        <v>6828.499999999999</v>
      </c>
      <c r="H413" s="51">
        <f aca="true" t="shared" si="143" ref="H413:O413">H414</f>
        <v>5648.5</v>
      </c>
      <c r="I413" s="51">
        <f t="shared" si="143"/>
        <v>5648.5</v>
      </c>
      <c r="J413" s="51">
        <f t="shared" si="143"/>
        <v>5648.5</v>
      </c>
      <c r="K413" s="51">
        <f t="shared" si="143"/>
        <v>5648.5</v>
      </c>
      <c r="L413" s="51">
        <f t="shared" si="143"/>
        <v>5648.5</v>
      </c>
      <c r="M413" s="51">
        <f t="shared" si="143"/>
        <v>5648.5</v>
      </c>
      <c r="N413" s="51">
        <f t="shared" si="143"/>
        <v>5648.5</v>
      </c>
      <c r="O413" s="2">
        <f t="shared" si="143"/>
        <v>6828.499999999999</v>
      </c>
      <c r="P413" s="89">
        <f t="shared" si="140"/>
        <v>100</v>
      </c>
    </row>
    <row r="414" spans="1:16" ht="97.5" customHeight="1" outlineLevel="5">
      <c r="A414" s="11" t="s">
        <v>179</v>
      </c>
      <c r="B414" s="12">
        <v>2024001405</v>
      </c>
      <c r="C414" s="12" t="s">
        <v>181</v>
      </c>
      <c r="D414" s="13">
        <v>150</v>
      </c>
      <c r="E414" s="5" t="s">
        <v>300</v>
      </c>
      <c r="F414" s="15"/>
      <c r="G414" s="3">
        <f>G415+G417+G418+G419+G416</f>
        <v>6828.499999999999</v>
      </c>
      <c r="H414" s="4">
        <f aca="true" t="shared" si="144" ref="H414:N414">H415+H417+H418+H419</f>
        <v>5648.5</v>
      </c>
      <c r="I414" s="4">
        <f t="shared" si="144"/>
        <v>5648.5</v>
      </c>
      <c r="J414" s="4">
        <f t="shared" si="144"/>
        <v>5648.5</v>
      </c>
      <c r="K414" s="4">
        <f t="shared" si="144"/>
        <v>5648.5</v>
      </c>
      <c r="L414" s="4">
        <f t="shared" si="144"/>
        <v>5648.5</v>
      </c>
      <c r="M414" s="4">
        <f t="shared" si="144"/>
        <v>5648.5</v>
      </c>
      <c r="N414" s="4">
        <f t="shared" si="144"/>
        <v>5648.5</v>
      </c>
      <c r="O414" s="3">
        <f>O415+O417+O418+O419+O416</f>
        <v>6828.499999999999</v>
      </c>
      <c r="P414" s="90">
        <f t="shared" si="140"/>
        <v>100</v>
      </c>
    </row>
    <row r="415" spans="1:16" ht="96.75" customHeight="1" outlineLevel="6">
      <c r="A415" s="11" t="s">
        <v>223</v>
      </c>
      <c r="B415" s="12">
        <v>2024001405</v>
      </c>
      <c r="C415" s="12" t="s">
        <v>181</v>
      </c>
      <c r="D415" s="13">
        <v>150</v>
      </c>
      <c r="E415" s="5" t="s">
        <v>300</v>
      </c>
      <c r="F415" s="15"/>
      <c r="G415" s="3">
        <v>5373.4</v>
      </c>
      <c r="H415" s="4">
        <f aca="true" t="shared" si="145" ref="H415:N416">2288.5+15+1578.3+1521.7</f>
        <v>5403.5</v>
      </c>
      <c r="I415" s="4">
        <f t="shared" si="145"/>
        <v>5403.5</v>
      </c>
      <c r="J415" s="4">
        <f t="shared" si="145"/>
        <v>5403.5</v>
      </c>
      <c r="K415" s="4">
        <f t="shared" si="145"/>
        <v>5403.5</v>
      </c>
      <c r="L415" s="4">
        <f t="shared" si="145"/>
        <v>5403.5</v>
      </c>
      <c r="M415" s="4">
        <f t="shared" si="145"/>
        <v>5403.5</v>
      </c>
      <c r="N415" s="54">
        <f t="shared" si="145"/>
        <v>5403.5</v>
      </c>
      <c r="O415" s="87">
        <v>5373.4</v>
      </c>
      <c r="P415" s="90">
        <f t="shared" si="140"/>
        <v>100</v>
      </c>
    </row>
    <row r="416" spans="1:16" ht="96.75" customHeight="1" outlineLevel="6">
      <c r="A416" s="11">
        <v>912</v>
      </c>
      <c r="B416" s="12">
        <v>2024001405</v>
      </c>
      <c r="C416" s="12" t="s">
        <v>181</v>
      </c>
      <c r="D416" s="13">
        <v>150</v>
      </c>
      <c r="E416" s="5" t="s">
        <v>300</v>
      </c>
      <c r="F416" s="15"/>
      <c r="G416" s="3">
        <v>2.8</v>
      </c>
      <c r="H416" s="4">
        <f t="shared" si="145"/>
        <v>5403.5</v>
      </c>
      <c r="I416" s="4">
        <f t="shared" si="145"/>
        <v>5403.5</v>
      </c>
      <c r="J416" s="4">
        <f t="shared" si="145"/>
        <v>5403.5</v>
      </c>
      <c r="K416" s="4">
        <f t="shared" si="145"/>
        <v>5403.5</v>
      </c>
      <c r="L416" s="4">
        <f t="shared" si="145"/>
        <v>5403.5</v>
      </c>
      <c r="M416" s="4">
        <f t="shared" si="145"/>
        <v>5403.5</v>
      </c>
      <c r="N416" s="54">
        <f t="shared" si="145"/>
        <v>5403.5</v>
      </c>
      <c r="O416" s="87">
        <v>2.8</v>
      </c>
      <c r="P416" s="90">
        <f t="shared" si="140"/>
        <v>100</v>
      </c>
    </row>
    <row r="417" spans="1:16" ht="95.25" customHeight="1" outlineLevel="6">
      <c r="A417" s="11" t="s">
        <v>200</v>
      </c>
      <c r="B417" s="12">
        <v>2024001405</v>
      </c>
      <c r="C417" s="12" t="s">
        <v>181</v>
      </c>
      <c r="D417" s="13">
        <v>150</v>
      </c>
      <c r="E417" s="5" t="s">
        <v>300</v>
      </c>
      <c r="F417" s="15"/>
      <c r="G417" s="3">
        <v>356.9</v>
      </c>
      <c r="H417" s="98">
        <v>0</v>
      </c>
      <c r="I417" s="98">
        <v>0</v>
      </c>
      <c r="J417" s="98">
        <v>0</v>
      </c>
      <c r="K417" s="98">
        <v>0</v>
      </c>
      <c r="L417" s="98">
        <v>0</v>
      </c>
      <c r="M417" s="98">
        <v>0</v>
      </c>
      <c r="N417" s="99">
        <v>0</v>
      </c>
      <c r="O417" s="87">
        <v>356.9</v>
      </c>
      <c r="P417" s="90">
        <f t="shared" si="140"/>
        <v>100</v>
      </c>
    </row>
    <row r="418" spans="1:16" ht="99" customHeight="1" outlineLevel="6">
      <c r="A418" s="11" t="s">
        <v>241</v>
      </c>
      <c r="B418" s="12">
        <v>2024001405</v>
      </c>
      <c r="C418" s="12" t="s">
        <v>181</v>
      </c>
      <c r="D418" s="13">
        <v>150</v>
      </c>
      <c r="E418" s="5" t="s">
        <v>300</v>
      </c>
      <c r="F418" s="15"/>
      <c r="G418" s="3">
        <v>475.4</v>
      </c>
      <c r="H418" s="4">
        <f aca="true" t="shared" si="146" ref="H418:N418">240+50-45</f>
        <v>245</v>
      </c>
      <c r="I418" s="4">
        <f t="shared" si="146"/>
        <v>245</v>
      </c>
      <c r="J418" s="4">
        <f t="shared" si="146"/>
        <v>245</v>
      </c>
      <c r="K418" s="4">
        <f t="shared" si="146"/>
        <v>245</v>
      </c>
      <c r="L418" s="4">
        <f t="shared" si="146"/>
        <v>245</v>
      </c>
      <c r="M418" s="4">
        <f t="shared" si="146"/>
        <v>245</v>
      </c>
      <c r="N418" s="54">
        <f t="shared" si="146"/>
        <v>245</v>
      </c>
      <c r="O418" s="87">
        <v>475.4</v>
      </c>
      <c r="P418" s="90">
        <f t="shared" si="140"/>
        <v>100</v>
      </c>
    </row>
    <row r="419" spans="1:16" ht="94.5" customHeight="1" outlineLevel="6">
      <c r="A419" s="11">
        <v>954</v>
      </c>
      <c r="B419" s="12">
        <v>2024001405</v>
      </c>
      <c r="C419" s="12" t="s">
        <v>181</v>
      </c>
      <c r="D419" s="13">
        <v>150</v>
      </c>
      <c r="E419" s="5" t="s">
        <v>300</v>
      </c>
      <c r="F419" s="15"/>
      <c r="G419" s="3">
        <v>620</v>
      </c>
      <c r="H419" s="98">
        <v>0</v>
      </c>
      <c r="I419" s="98">
        <v>0</v>
      </c>
      <c r="J419" s="98">
        <v>0</v>
      </c>
      <c r="K419" s="98">
        <v>0</v>
      </c>
      <c r="L419" s="98">
        <v>0</v>
      </c>
      <c r="M419" s="98">
        <v>0</v>
      </c>
      <c r="N419" s="99">
        <v>0</v>
      </c>
      <c r="O419" s="87">
        <v>620</v>
      </c>
      <c r="P419" s="90">
        <f t="shared" si="140"/>
        <v>100</v>
      </c>
    </row>
    <row r="420" spans="1:16" s="125" customFormat="1" ht="93.75" customHeight="1" hidden="1" outlineLevel="5">
      <c r="A420" s="6" t="s">
        <v>179</v>
      </c>
      <c r="B420" s="7" t="s">
        <v>267</v>
      </c>
      <c r="C420" s="7" t="s">
        <v>181</v>
      </c>
      <c r="D420" s="8" t="s">
        <v>240</v>
      </c>
      <c r="E420" s="9" t="s">
        <v>303</v>
      </c>
      <c r="F420" s="10"/>
      <c r="G420" s="2">
        <f>G421</f>
        <v>0</v>
      </c>
      <c r="H420" s="51">
        <f aca="true" t="shared" si="147" ref="H420:O420">H421</f>
        <v>12.3</v>
      </c>
      <c r="I420" s="51">
        <f t="shared" si="147"/>
        <v>12.3</v>
      </c>
      <c r="J420" s="51">
        <f t="shared" si="147"/>
        <v>12.3</v>
      </c>
      <c r="K420" s="51">
        <f t="shared" si="147"/>
        <v>12.3</v>
      </c>
      <c r="L420" s="51">
        <f t="shared" si="147"/>
        <v>12.3</v>
      </c>
      <c r="M420" s="51">
        <f t="shared" si="147"/>
        <v>12.3</v>
      </c>
      <c r="N420" s="51">
        <f t="shared" si="147"/>
        <v>12.3</v>
      </c>
      <c r="O420" s="75">
        <f t="shared" si="147"/>
        <v>0</v>
      </c>
      <c r="P420" s="90" t="e">
        <f t="shared" si="140"/>
        <v>#DIV/0!</v>
      </c>
    </row>
    <row r="421" spans="1:16" ht="60" customHeight="1" hidden="1" outlineLevel="5">
      <c r="A421" s="11" t="s">
        <v>179</v>
      </c>
      <c r="B421" s="12" t="s">
        <v>174</v>
      </c>
      <c r="C421" s="12" t="s">
        <v>181</v>
      </c>
      <c r="D421" s="13" t="s">
        <v>240</v>
      </c>
      <c r="E421" s="5" t="s">
        <v>150</v>
      </c>
      <c r="F421" s="15"/>
      <c r="G421" s="3">
        <f>G422</f>
        <v>0</v>
      </c>
      <c r="H421" s="4">
        <f aca="true" t="shared" si="148" ref="H421:O421">H422</f>
        <v>12.3</v>
      </c>
      <c r="I421" s="4">
        <f t="shared" si="148"/>
        <v>12.3</v>
      </c>
      <c r="J421" s="4">
        <f t="shared" si="148"/>
        <v>12.3</v>
      </c>
      <c r="K421" s="4">
        <f t="shared" si="148"/>
        <v>12.3</v>
      </c>
      <c r="L421" s="4">
        <f t="shared" si="148"/>
        <v>12.3</v>
      </c>
      <c r="M421" s="4">
        <f t="shared" si="148"/>
        <v>12.3</v>
      </c>
      <c r="N421" s="4">
        <f t="shared" si="148"/>
        <v>12.3</v>
      </c>
      <c r="O421" s="76">
        <f t="shared" si="148"/>
        <v>0</v>
      </c>
      <c r="P421" s="90" t="e">
        <f t="shared" si="140"/>
        <v>#DIV/0!</v>
      </c>
    </row>
    <row r="422" spans="1:16" ht="63.75" customHeight="1" hidden="1" outlineLevel="6">
      <c r="A422" s="11" t="s">
        <v>223</v>
      </c>
      <c r="B422" s="12" t="s">
        <v>174</v>
      </c>
      <c r="C422" s="12" t="s">
        <v>181</v>
      </c>
      <c r="D422" s="13" t="s">
        <v>240</v>
      </c>
      <c r="E422" s="5" t="s">
        <v>150</v>
      </c>
      <c r="F422" s="15"/>
      <c r="G422" s="3"/>
      <c r="H422" s="4">
        <v>12.3</v>
      </c>
      <c r="I422" s="4">
        <v>12.3</v>
      </c>
      <c r="J422" s="4">
        <v>12.3</v>
      </c>
      <c r="K422" s="4">
        <v>12.3</v>
      </c>
      <c r="L422" s="4">
        <v>12.3</v>
      </c>
      <c r="M422" s="4">
        <v>12.3</v>
      </c>
      <c r="N422" s="4">
        <v>12.3</v>
      </c>
      <c r="O422" s="76"/>
      <c r="P422" s="90" t="e">
        <f t="shared" si="140"/>
        <v>#DIV/0!</v>
      </c>
    </row>
    <row r="423" spans="1:16" ht="27" customHeight="1" hidden="1" outlineLevel="6">
      <c r="A423" s="27" t="s">
        <v>179</v>
      </c>
      <c r="B423" s="7">
        <v>2020404100</v>
      </c>
      <c r="C423" s="28" t="s">
        <v>181</v>
      </c>
      <c r="D423" s="59" t="s">
        <v>179</v>
      </c>
      <c r="E423" s="9" t="s">
        <v>79</v>
      </c>
      <c r="F423" s="15"/>
      <c r="G423" s="2">
        <f>G424</f>
        <v>0</v>
      </c>
      <c r="H423" s="51">
        <f aca="true" t="shared" si="149" ref="H423:O423">H424</f>
        <v>29.878</v>
      </c>
      <c r="I423" s="51">
        <f t="shared" si="149"/>
        <v>29.878</v>
      </c>
      <c r="J423" s="51">
        <f t="shared" si="149"/>
        <v>29.878</v>
      </c>
      <c r="K423" s="51">
        <f t="shared" si="149"/>
        <v>29.878</v>
      </c>
      <c r="L423" s="51">
        <f t="shared" si="149"/>
        <v>29.878</v>
      </c>
      <c r="M423" s="51">
        <f t="shared" si="149"/>
        <v>29.878</v>
      </c>
      <c r="N423" s="51">
        <f t="shared" si="149"/>
        <v>29.878</v>
      </c>
      <c r="O423" s="75">
        <f t="shared" si="149"/>
        <v>0</v>
      </c>
      <c r="P423" s="90" t="e">
        <f t="shared" si="140"/>
        <v>#DIV/0!</v>
      </c>
    </row>
    <row r="424" spans="1:16" ht="24.75" customHeight="1" hidden="1" outlineLevel="6">
      <c r="A424" s="26" t="s">
        <v>179</v>
      </c>
      <c r="B424" s="12">
        <v>2020404105</v>
      </c>
      <c r="C424" s="29" t="s">
        <v>181</v>
      </c>
      <c r="D424" s="34" t="s">
        <v>179</v>
      </c>
      <c r="E424" s="5" t="s">
        <v>80</v>
      </c>
      <c r="F424" s="15"/>
      <c r="G424" s="3">
        <f>G425</f>
        <v>0</v>
      </c>
      <c r="H424" s="4">
        <f aca="true" t="shared" si="150" ref="H424:O424">H425</f>
        <v>29.878</v>
      </c>
      <c r="I424" s="4">
        <f t="shared" si="150"/>
        <v>29.878</v>
      </c>
      <c r="J424" s="4">
        <f t="shared" si="150"/>
        <v>29.878</v>
      </c>
      <c r="K424" s="4">
        <f t="shared" si="150"/>
        <v>29.878</v>
      </c>
      <c r="L424" s="4">
        <f t="shared" si="150"/>
        <v>29.878</v>
      </c>
      <c r="M424" s="4">
        <f t="shared" si="150"/>
        <v>29.878</v>
      </c>
      <c r="N424" s="4">
        <f t="shared" si="150"/>
        <v>29.878</v>
      </c>
      <c r="O424" s="76">
        <f t="shared" si="150"/>
        <v>0</v>
      </c>
      <c r="P424" s="90" t="e">
        <f t="shared" si="140"/>
        <v>#DIV/0!</v>
      </c>
    </row>
    <row r="425" spans="1:16" ht="24" customHeight="1" hidden="1" outlineLevel="6">
      <c r="A425" s="11">
        <v>902</v>
      </c>
      <c r="B425" s="12">
        <v>2020404105</v>
      </c>
      <c r="C425" s="29" t="s">
        <v>181</v>
      </c>
      <c r="D425" s="13">
        <v>151</v>
      </c>
      <c r="E425" s="5" t="s">
        <v>80</v>
      </c>
      <c r="F425" s="15"/>
      <c r="G425" s="3"/>
      <c r="H425" s="4">
        <v>29.878</v>
      </c>
      <c r="I425" s="4">
        <v>29.878</v>
      </c>
      <c r="J425" s="4">
        <v>29.878</v>
      </c>
      <c r="K425" s="4">
        <v>29.878</v>
      </c>
      <c r="L425" s="4">
        <v>29.878</v>
      </c>
      <c r="M425" s="4">
        <v>29.878</v>
      </c>
      <c r="N425" s="4">
        <v>29.878</v>
      </c>
      <c r="O425" s="76"/>
      <c r="P425" s="90" t="e">
        <f t="shared" si="140"/>
        <v>#DIV/0!</v>
      </c>
    </row>
    <row r="426" spans="1:16" ht="100.5" customHeight="1" outlineLevel="6">
      <c r="A426" s="6" t="s">
        <v>179</v>
      </c>
      <c r="B426" s="7">
        <v>2024530300</v>
      </c>
      <c r="C426" s="7" t="s">
        <v>181</v>
      </c>
      <c r="D426" s="8">
        <v>150</v>
      </c>
      <c r="E426" s="9" t="s">
        <v>360</v>
      </c>
      <c r="F426" s="15"/>
      <c r="G426" s="2">
        <f>G427</f>
        <v>5462.2</v>
      </c>
      <c r="H426" s="2">
        <f aca="true" t="shared" si="151" ref="H426:O426">H427</f>
        <v>0</v>
      </c>
      <c r="I426" s="2">
        <f t="shared" si="151"/>
        <v>0</v>
      </c>
      <c r="J426" s="2">
        <f t="shared" si="151"/>
        <v>0</v>
      </c>
      <c r="K426" s="2">
        <f t="shared" si="151"/>
        <v>0</v>
      </c>
      <c r="L426" s="2">
        <f t="shared" si="151"/>
        <v>0</v>
      </c>
      <c r="M426" s="2">
        <f t="shared" si="151"/>
        <v>0</v>
      </c>
      <c r="N426" s="2">
        <f t="shared" si="151"/>
        <v>0</v>
      </c>
      <c r="O426" s="2">
        <f t="shared" si="151"/>
        <v>5462.2</v>
      </c>
      <c r="P426" s="89">
        <f t="shared" si="140"/>
        <v>100</v>
      </c>
    </row>
    <row r="427" spans="1:16" ht="99.75" customHeight="1" outlineLevel="6">
      <c r="A427" s="11" t="s">
        <v>179</v>
      </c>
      <c r="B427" s="12">
        <v>2024530300</v>
      </c>
      <c r="C427" s="12" t="s">
        <v>181</v>
      </c>
      <c r="D427" s="13">
        <v>150</v>
      </c>
      <c r="E427" s="5" t="s">
        <v>359</v>
      </c>
      <c r="F427" s="15"/>
      <c r="G427" s="3">
        <f>G428</f>
        <v>5462.2</v>
      </c>
      <c r="H427" s="3">
        <f aca="true" t="shared" si="152" ref="H427:O427">H428</f>
        <v>0</v>
      </c>
      <c r="I427" s="3">
        <f t="shared" si="152"/>
        <v>0</v>
      </c>
      <c r="J427" s="3">
        <f t="shared" si="152"/>
        <v>0</v>
      </c>
      <c r="K427" s="3">
        <f t="shared" si="152"/>
        <v>0</v>
      </c>
      <c r="L427" s="3">
        <f t="shared" si="152"/>
        <v>0</v>
      </c>
      <c r="M427" s="3">
        <f t="shared" si="152"/>
        <v>0</v>
      </c>
      <c r="N427" s="3">
        <f t="shared" si="152"/>
        <v>0</v>
      </c>
      <c r="O427" s="3">
        <f t="shared" si="152"/>
        <v>5462.2</v>
      </c>
      <c r="P427" s="90">
        <f t="shared" si="140"/>
        <v>100</v>
      </c>
    </row>
    <row r="428" spans="1:16" ht="105.75" customHeight="1" outlineLevel="6">
      <c r="A428" s="11">
        <v>903</v>
      </c>
      <c r="B428" s="12">
        <v>2024530305</v>
      </c>
      <c r="C428" s="12" t="s">
        <v>181</v>
      </c>
      <c r="D428" s="13">
        <v>150</v>
      </c>
      <c r="E428" s="5" t="s">
        <v>359</v>
      </c>
      <c r="F428" s="15"/>
      <c r="G428" s="3">
        <v>5462.2</v>
      </c>
      <c r="H428" s="4"/>
      <c r="I428" s="4"/>
      <c r="J428" s="4"/>
      <c r="K428" s="4"/>
      <c r="L428" s="4"/>
      <c r="M428" s="4"/>
      <c r="N428" s="4"/>
      <c r="O428" s="94">
        <v>5462.2</v>
      </c>
      <c r="P428" s="90">
        <f t="shared" si="140"/>
        <v>100</v>
      </c>
    </row>
    <row r="429" spans="1:16" ht="42" customHeight="1" outlineLevel="1">
      <c r="A429" s="6" t="s">
        <v>179</v>
      </c>
      <c r="B429" s="7">
        <v>2024999900</v>
      </c>
      <c r="C429" s="7" t="s">
        <v>181</v>
      </c>
      <c r="D429" s="8">
        <v>150</v>
      </c>
      <c r="E429" s="9" t="s">
        <v>270</v>
      </c>
      <c r="F429" s="10"/>
      <c r="G429" s="2">
        <f>G430</f>
        <v>21679.7</v>
      </c>
      <c r="H429" s="51">
        <f aca="true" t="shared" si="153" ref="H429:O429">H430</f>
        <v>19914.300000000003</v>
      </c>
      <c r="I429" s="51">
        <f t="shared" si="153"/>
        <v>19914.300000000003</v>
      </c>
      <c r="J429" s="51">
        <f t="shared" si="153"/>
        <v>19914.300000000003</v>
      </c>
      <c r="K429" s="51">
        <f t="shared" si="153"/>
        <v>19914.300000000003</v>
      </c>
      <c r="L429" s="51">
        <f t="shared" si="153"/>
        <v>19914.300000000003</v>
      </c>
      <c r="M429" s="51">
        <f t="shared" si="153"/>
        <v>19914.300000000003</v>
      </c>
      <c r="N429" s="51">
        <f t="shared" si="153"/>
        <v>19914.300000000003</v>
      </c>
      <c r="O429" s="2">
        <f t="shared" si="153"/>
        <v>21624.15</v>
      </c>
      <c r="P429" s="89">
        <f t="shared" si="140"/>
        <v>99.74376951710586</v>
      </c>
    </row>
    <row r="430" spans="1:16" ht="35.25" customHeight="1" outlineLevel="1">
      <c r="A430" s="26" t="s">
        <v>179</v>
      </c>
      <c r="B430" s="12">
        <v>2024999905</v>
      </c>
      <c r="C430" s="12" t="s">
        <v>181</v>
      </c>
      <c r="D430" s="13">
        <v>150</v>
      </c>
      <c r="E430" s="5" t="s">
        <v>271</v>
      </c>
      <c r="F430" s="15"/>
      <c r="G430" s="3">
        <f>G431+G432+G433+G434</f>
        <v>21679.7</v>
      </c>
      <c r="H430" s="4">
        <f aca="true" t="shared" si="154" ref="H430:O430">H431+H432+H433+H434</f>
        <v>19914.300000000003</v>
      </c>
      <c r="I430" s="4">
        <f t="shared" si="154"/>
        <v>19914.300000000003</v>
      </c>
      <c r="J430" s="4">
        <f t="shared" si="154"/>
        <v>19914.300000000003</v>
      </c>
      <c r="K430" s="4">
        <f t="shared" si="154"/>
        <v>19914.300000000003</v>
      </c>
      <c r="L430" s="4">
        <f t="shared" si="154"/>
        <v>19914.300000000003</v>
      </c>
      <c r="M430" s="4">
        <f t="shared" si="154"/>
        <v>19914.300000000003</v>
      </c>
      <c r="N430" s="4">
        <f t="shared" si="154"/>
        <v>19914.300000000003</v>
      </c>
      <c r="O430" s="3">
        <f t="shared" si="154"/>
        <v>21624.15</v>
      </c>
      <c r="P430" s="90">
        <f t="shared" si="140"/>
        <v>99.74376951710586</v>
      </c>
    </row>
    <row r="431" spans="1:16" ht="36" customHeight="1" outlineLevel="1">
      <c r="A431" s="11">
        <v>912</v>
      </c>
      <c r="B431" s="12">
        <v>2024999905</v>
      </c>
      <c r="C431" s="12" t="s">
        <v>181</v>
      </c>
      <c r="D431" s="13">
        <v>150</v>
      </c>
      <c r="E431" s="5" t="s">
        <v>271</v>
      </c>
      <c r="F431" s="15"/>
      <c r="G431" s="3">
        <v>21679.7</v>
      </c>
      <c r="H431" s="4">
        <v>10646.6</v>
      </c>
      <c r="I431" s="4">
        <v>10646.6</v>
      </c>
      <c r="J431" s="4">
        <v>10646.6</v>
      </c>
      <c r="K431" s="4">
        <v>10646.6</v>
      </c>
      <c r="L431" s="4">
        <v>10646.6</v>
      </c>
      <c r="M431" s="4">
        <v>10646.6</v>
      </c>
      <c r="N431" s="4">
        <v>10646.6</v>
      </c>
      <c r="O431" s="3">
        <v>21624.15</v>
      </c>
      <c r="P431" s="90">
        <f t="shared" si="140"/>
        <v>99.74376951710586</v>
      </c>
    </row>
    <row r="432" spans="1:16" ht="0.75" customHeight="1" hidden="1" outlineLevel="1">
      <c r="A432" s="11">
        <v>903</v>
      </c>
      <c r="B432" s="12" t="s">
        <v>272</v>
      </c>
      <c r="C432" s="12" t="s">
        <v>181</v>
      </c>
      <c r="D432" s="13" t="s">
        <v>240</v>
      </c>
      <c r="E432" s="5" t="s">
        <v>271</v>
      </c>
      <c r="F432" s="31"/>
      <c r="G432" s="69">
        <v>0</v>
      </c>
      <c r="H432" s="69">
        <f aca="true" t="shared" si="155" ref="H432:N432">8184+13.3</f>
        <v>8197.3</v>
      </c>
      <c r="I432" s="69">
        <f t="shared" si="155"/>
        <v>8197.3</v>
      </c>
      <c r="J432" s="69">
        <f t="shared" si="155"/>
        <v>8197.3</v>
      </c>
      <c r="K432" s="69">
        <f t="shared" si="155"/>
        <v>8197.3</v>
      </c>
      <c r="L432" s="69">
        <f t="shared" si="155"/>
        <v>8197.3</v>
      </c>
      <c r="M432" s="69">
        <f t="shared" si="155"/>
        <v>8197.3</v>
      </c>
      <c r="N432" s="115">
        <f t="shared" si="155"/>
        <v>8197.3</v>
      </c>
      <c r="O432" s="79"/>
      <c r="P432" s="90" t="e">
        <f t="shared" si="140"/>
        <v>#DIV/0!</v>
      </c>
    </row>
    <row r="433" spans="1:16" ht="36" customHeight="1" hidden="1" outlineLevel="1">
      <c r="A433" s="11">
        <v>902</v>
      </c>
      <c r="B433" s="12" t="s">
        <v>272</v>
      </c>
      <c r="C433" s="12" t="s">
        <v>181</v>
      </c>
      <c r="D433" s="13" t="s">
        <v>240</v>
      </c>
      <c r="E433" s="5" t="s">
        <v>271</v>
      </c>
      <c r="F433" s="31"/>
      <c r="G433" s="69"/>
      <c r="H433" s="69">
        <v>670.4</v>
      </c>
      <c r="I433" s="69">
        <v>670.4</v>
      </c>
      <c r="J433" s="69">
        <v>670.4</v>
      </c>
      <c r="K433" s="69">
        <v>670.4</v>
      </c>
      <c r="L433" s="69">
        <v>670.4</v>
      </c>
      <c r="M433" s="69">
        <v>670.4</v>
      </c>
      <c r="N433" s="115">
        <v>670.4</v>
      </c>
      <c r="O433" s="79"/>
      <c r="P433" s="90" t="e">
        <f t="shared" si="140"/>
        <v>#DIV/0!</v>
      </c>
    </row>
    <row r="434" spans="1:16" s="40" customFormat="1" ht="52.5" customHeight="1" hidden="1" outlineLevel="6">
      <c r="A434" s="11">
        <v>912</v>
      </c>
      <c r="B434" s="12" t="s">
        <v>272</v>
      </c>
      <c r="C434" s="12" t="s">
        <v>181</v>
      </c>
      <c r="D434" s="13" t="s">
        <v>240</v>
      </c>
      <c r="E434" s="5" t="s">
        <v>271</v>
      </c>
      <c r="F434" s="31"/>
      <c r="G434" s="69"/>
      <c r="H434" s="116">
        <v>400</v>
      </c>
      <c r="I434" s="116">
        <v>400</v>
      </c>
      <c r="J434" s="116">
        <v>400</v>
      </c>
      <c r="K434" s="116">
        <v>400</v>
      </c>
      <c r="L434" s="116">
        <v>400</v>
      </c>
      <c r="M434" s="116">
        <v>400</v>
      </c>
      <c r="N434" s="117">
        <v>400</v>
      </c>
      <c r="O434" s="78"/>
      <c r="P434" s="90" t="e">
        <f t="shared" si="140"/>
        <v>#DIV/0!</v>
      </c>
    </row>
    <row r="435" spans="1:16" s="40" customFormat="1" ht="45" customHeight="1" outlineLevel="6">
      <c r="A435" s="27" t="s">
        <v>179</v>
      </c>
      <c r="B435" s="7">
        <v>2040000000</v>
      </c>
      <c r="C435" s="7" t="s">
        <v>181</v>
      </c>
      <c r="D435" s="59" t="s">
        <v>35</v>
      </c>
      <c r="E435" s="32" t="s">
        <v>376</v>
      </c>
      <c r="F435" s="31"/>
      <c r="G435" s="68">
        <f aca="true" t="shared" si="156" ref="G435:O435">G436</f>
        <v>123.5</v>
      </c>
      <c r="H435" s="57">
        <f t="shared" si="156"/>
        <v>0</v>
      </c>
      <c r="I435" s="57">
        <f t="shared" si="156"/>
        <v>0</v>
      </c>
      <c r="J435" s="57">
        <f t="shared" si="156"/>
        <v>0</v>
      </c>
      <c r="K435" s="57">
        <f t="shared" si="156"/>
        <v>0</v>
      </c>
      <c r="L435" s="57">
        <f t="shared" si="156"/>
        <v>0</v>
      </c>
      <c r="M435" s="57">
        <f t="shared" si="156"/>
        <v>0</v>
      </c>
      <c r="N435" s="57">
        <f t="shared" si="156"/>
        <v>0</v>
      </c>
      <c r="O435" s="68">
        <f t="shared" si="156"/>
        <v>123.5</v>
      </c>
      <c r="P435" s="89">
        <f t="shared" si="140"/>
        <v>100</v>
      </c>
    </row>
    <row r="436" spans="1:16" s="40" customFormat="1" ht="73.5" customHeight="1" outlineLevel="6">
      <c r="A436" s="26" t="s">
        <v>179</v>
      </c>
      <c r="B436" s="12">
        <v>2040502005</v>
      </c>
      <c r="C436" s="12" t="s">
        <v>181</v>
      </c>
      <c r="D436" s="34" t="s">
        <v>35</v>
      </c>
      <c r="E436" s="35" t="s">
        <v>119</v>
      </c>
      <c r="F436" s="31"/>
      <c r="G436" s="69">
        <f>G440+G438+G437</f>
        <v>123.5</v>
      </c>
      <c r="H436" s="56">
        <f aca="true" t="shared" si="157" ref="H436:N436">H440+H438</f>
        <v>0</v>
      </c>
      <c r="I436" s="56">
        <f t="shared" si="157"/>
        <v>0</v>
      </c>
      <c r="J436" s="56">
        <f t="shared" si="157"/>
        <v>0</v>
      </c>
      <c r="K436" s="56">
        <f t="shared" si="157"/>
        <v>0</v>
      </c>
      <c r="L436" s="56">
        <f t="shared" si="157"/>
        <v>0</v>
      </c>
      <c r="M436" s="56">
        <f t="shared" si="157"/>
        <v>0</v>
      </c>
      <c r="N436" s="56">
        <f t="shared" si="157"/>
        <v>0</v>
      </c>
      <c r="O436" s="69">
        <f>O440+O438+O437</f>
        <v>123.5</v>
      </c>
      <c r="P436" s="90">
        <f t="shared" si="140"/>
        <v>100</v>
      </c>
    </row>
    <row r="437" spans="1:16" s="40" customFormat="1" ht="79.5" customHeight="1" outlineLevel="6">
      <c r="A437" s="26" t="s">
        <v>224</v>
      </c>
      <c r="B437" s="12">
        <v>2040502005</v>
      </c>
      <c r="C437" s="12" t="s">
        <v>181</v>
      </c>
      <c r="D437" s="34" t="s">
        <v>35</v>
      </c>
      <c r="E437" s="35" t="s">
        <v>119</v>
      </c>
      <c r="F437" s="31"/>
      <c r="G437" s="69">
        <v>60</v>
      </c>
      <c r="H437" s="56"/>
      <c r="I437" s="56"/>
      <c r="J437" s="56"/>
      <c r="K437" s="56"/>
      <c r="L437" s="56"/>
      <c r="M437" s="56"/>
      <c r="N437" s="64"/>
      <c r="O437" s="69">
        <v>60</v>
      </c>
      <c r="P437" s="90">
        <f t="shared" si="140"/>
        <v>100</v>
      </c>
    </row>
    <row r="438" spans="1:16" s="40" customFormat="1" ht="75.75" customHeight="1" outlineLevel="6">
      <c r="A438" s="26" t="s">
        <v>61</v>
      </c>
      <c r="B438" s="12">
        <v>2040502005</v>
      </c>
      <c r="C438" s="12" t="s">
        <v>181</v>
      </c>
      <c r="D438" s="34" t="s">
        <v>35</v>
      </c>
      <c r="E438" s="35" t="s">
        <v>119</v>
      </c>
      <c r="F438" s="31"/>
      <c r="G438" s="69">
        <v>63.5</v>
      </c>
      <c r="H438" s="56"/>
      <c r="I438" s="56"/>
      <c r="J438" s="56"/>
      <c r="K438" s="56"/>
      <c r="L438" s="56"/>
      <c r="M438" s="56"/>
      <c r="N438" s="64"/>
      <c r="O438" s="69">
        <v>63.5</v>
      </c>
      <c r="P438" s="90">
        <f t="shared" si="140"/>
        <v>100</v>
      </c>
    </row>
    <row r="439" spans="1:16" s="40" customFormat="1" ht="30.75" customHeight="1" hidden="1" outlineLevel="6">
      <c r="A439" s="26"/>
      <c r="B439" s="12"/>
      <c r="C439" s="12"/>
      <c r="D439" s="34"/>
      <c r="E439" s="35"/>
      <c r="F439" s="31"/>
      <c r="G439" s="69"/>
      <c r="H439" s="56"/>
      <c r="I439" s="56"/>
      <c r="J439" s="56"/>
      <c r="K439" s="56"/>
      <c r="L439" s="56"/>
      <c r="M439" s="56"/>
      <c r="N439" s="64"/>
      <c r="O439" s="82"/>
      <c r="P439" s="90" t="e">
        <f t="shared" si="140"/>
        <v>#DIV/0!</v>
      </c>
    </row>
    <row r="440" spans="1:16" s="40" customFormat="1" ht="29.25" customHeight="1" hidden="1" outlineLevel="6">
      <c r="A440" s="26" t="s">
        <v>61</v>
      </c>
      <c r="B440" s="12">
        <v>2040502005</v>
      </c>
      <c r="C440" s="12" t="s">
        <v>181</v>
      </c>
      <c r="D440" s="34" t="s">
        <v>35</v>
      </c>
      <c r="E440" s="35" t="s">
        <v>119</v>
      </c>
      <c r="F440" s="31"/>
      <c r="G440" s="69"/>
      <c r="H440" s="116"/>
      <c r="I440" s="116"/>
      <c r="J440" s="116"/>
      <c r="K440" s="116"/>
      <c r="L440" s="116"/>
      <c r="M440" s="116"/>
      <c r="N440" s="117"/>
      <c r="O440" s="83"/>
      <c r="P440" s="90" t="e">
        <f t="shared" si="140"/>
        <v>#DIV/0!</v>
      </c>
    </row>
    <row r="441" spans="1:16" s="126" customFormat="1" ht="30" customHeight="1" hidden="1" outlineLevel="6">
      <c r="A441" s="27" t="s">
        <v>179</v>
      </c>
      <c r="B441" s="7">
        <v>2070000000</v>
      </c>
      <c r="C441" s="7" t="s">
        <v>181</v>
      </c>
      <c r="D441" s="8">
        <v>180</v>
      </c>
      <c r="E441" s="32" t="s">
        <v>319</v>
      </c>
      <c r="F441" s="33"/>
      <c r="G441" s="68">
        <f aca="true" t="shared" si="158" ref="G441:O441">G442</f>
        <v>22.5</v>
      </c>
      <c r="H441" s="57">
        <f t="shared" si="158"/>
        <v>0</v>
      </c>
      <c r="I441" s="57">
        <f t="shared" si="158"/>
        <v>0</v>
      </c>
      <c r="J441" s="57">
        <f t="shared" si="158"/>
        <v>0</v>
      </c>
      <c r="K441" s="57">
        <f t="shared" si="158"/>
        <v>0</v>
      </c>
      <c r="L441" s="57">
        <f t="shared" si="158"/>
        <v>0</v>
      </c>
      <c r="M441" s="57">
        <f t="shared" si="158"/>
        <v>0</v>
      </c>
      <c r="N441" s="57">
        <f t="shared" si="158"/>
        <v>0</v>
      </c>
      <c r="O441" s="81">
        <f t="shared" si="158"/>
        <v>22.5</v>
      </c>
      <c r="P441" s="90">
        <f t="shared" si="140"/>
        <v>100</v>
      </c>
    </row>
    <row r="442" spans="1:16" s="126" customFormat="1" ht="38.25" customHeight="1" outlineLevel="6">
      <c r="A442" s="27" t="s">
        <v>179</v>
      </c>
      <c r="B442" s="7">
        <v>2070500005</v>
      </c>
      <c r="C442" s="28" t="s">
        <v>181</v>
      </c>
      <c r="D442" s="8">
        <v>180</v>
      </c>
      <c r="E442" s="32" t="s">
        <v>33</v>
      </c>
      <c r="F442" s="33"/>
      <c r="G442" s="68">
        <f aca="true" t="shared" si="159" ref="G442:O442">G443+G446</f>
        <v>22.5</v>
      </c>
      <c r="H442" s="57">
        <f t="shared" si="159"/>
        <v>0</v>
      </c>
      <c r="I442" s="57">
        <f t="shared" si="159"/>
        <v>0</v>
      </c>
      <c r="J442" s="57">
        <f t="shared" si="159"/>
        <v>0</v>
      </c>
      <c r="K442" s="57">
        <f t="shared" si="159"/>
        <v>0</v>
      </c>
      <c r="L442" s="57">
        <f t="shared" si="159"/>
        <v>0</v>
      </c>
      <c r="M442" s="57">
        <f t="shared" si="159"/>
        <v>0</v>
      </c>
      <c r="N442" s="57">
        <f t="shared" si="159"/>
        <v>0</v>
      </c>
      <c r="O442" s="68">
        <f t="shared" si="159"/>
        <v>22.5</v>
      </c>
      <c r="P442" s="89">
        <f t="shared" si="140"/>
        <v>100</v>
      </c>
    </row>
    <row r="443" spans="1:16" s="126" customFormat="1" ht="80.25" customHeight="1" outlineLevel="6">
      <c r="A443" s="26" t="s">
        <v>179</v>
      </c>
      <c r="B443" s="29" t="s">
        <v>34</v>
      </c>
      <c r="C443" s="29" t="s">
        <v>181</v>
      </c>
      <c r="D443" s="34" t="s">
        <v>35</v>
      </c>
      <c r="E443" s="35" t="s">
        <v>36</v>
      </c>
      <c r="F443" s="33"/>
      <c r="G443" s="69">
        <f aca="true" t="shared" si="160" ref="G443:O443">G445+G447</f>
        <v>22.5</v>
      </c>
      <c r="H443" s="56">
        <f t="shared" si="160"/>
        <v>0</v>
      </c>
      <c r="I443" s="56">
        <f t="shared" si="160"/>
        <v>0</v>
      </c>
      <c r="J443" s="56">
        <f t="shared" si="160"/>
        <v>0</v>
      </c>
      <c r="K443" s="56">
        <f t="shared" si="160"/>
        <v>0</v>
      </c>
      <c r="L443" s="56">
        <f t="shared" si="160"/>
        <v>0</v>
      </c>
      <c r="M443" s="56">
        <f t="shared" si="160"/>
        <v>0</v>
      </c>
      <c r="N443" s="56">
        <f t="shared" si="160"/>
        <v>0</v>
      </c>
      <c r="O443" s="69">
        <f t="shared" si="160"/>
        <v>22.5</v>
      </c>
      <c r="P443" s="90">
        <f t="shared" si="140"/>
        <v>100</v>
      </c>
    </row>
    <row r="444" spans="1:16" s="40" customFormat="1" ht="39.75" customHeight="1" hidden="1" outlineLevel="6">
      <c r="A444" s="26" t="s">
        <v>223</v>
      </c>
      <c r="B444" s="29" t="s">
        <v>34</v>
      </c>
      <c r="C444" s="29" t="s">
        <v>181</v>
      </c>
      <c r="D444" s="34" t="s">
        <v>35</v>
      </c>
      <c r="E444" s="35" t="s">
        <v>36</v>
      </c>
      <c r="F444" s="33"/>
      <c r="G444" s="69"/>
      <c r="H444" s="56"/>
      <c r="I444" s="56"/>
      <c r="J444" s="56"/>
      <c r="K444" s="56"/>
      <c r="L444" s="56"/>
      <c r="M444" s="56"/>
      <c r="N444" s="64"/>
      <c r="O444" s="87"/>
      <c r="P444" s="90" t="e">
        <f t="shared" si="140"/>
        <v>#DIV/0!</v>
      </c>
    </row>
    <row r="445" spans="1:16" s="40" customFormat="1" ht="57.75" customHeight="1" outlineLevel="6">
      <c r="A445" s="26" t="s">
        <v>224</v>
      </c>
      <c r="B445" s="29" t="s">
        <v>34</v>
      </c>
      <c r="C445" s="29" t="s">
        <v>181</v>
      </c>
      <c r="D445" s="34" t="s">
        <v>35</v>
      </c>
      <c r="E445" s="35" t="s">
        <v>307</v>
      </c>
      <c r="F445" s="33"/>
      <c r="G445" s="69">
        <v>22.5</v>
      </c>
      <c r="H445" s="56"/>
      <c r="I445" s="56"/>
      <c r="J445" s="56"/>
      <c r="K445" s="56"/>
      <c r="L445" s="56"/>
      <c r="M445" s="56"/>
      <c r="N445" s="64"/>
      <c r="O445" s="87">
        <v>22.5</v>
      </c>
      <c r="P445" s="90">
        <f t="shared" si="140"/>
        <v>100</v>
      </c>
    </row>
    <row r="446" spans="1:16" s="40" customFormat="1" ht="38.25" customHeight="1" hidden="1" outlineLevel="6">
      <c r="A446" s="26" t="s">
        <v>179</v>
      </c>
      <c r="B446" s="29" t="s">
        <v>59</v>
      </c>
      <c r="C446" s="29" t="s">
        <v>181</v>
      </c>
      <c r="D446" s="34" t="s">
        <v>35</v>
      </c>
      <c r="E446" s="35" t="s">
        <v>120</v>
      </c>
      <c r="F446" s="33"/>
      <c r="G446" s="69">
        <f>G447+G449+G448</f>
        <v>0</v>
      </c>
      <c r="H446" s="57">
        <f aca="true" t="shared" si="161" ref="H446:N446">H447+H449</f>
        <v>0</v>
      </c>
      <c r="I446" s="57">
        <f t="shared" si="161"/>
        <v>0</v>
      </c>
      <c r="J446" s="57">
        <f t="shared" si="161"/>
        <v>0</v>
      </c>
      <c r="K446" s="57">
        <f t="shared" si="161"/>
        <v>0</v>
      </c>
      <c r="L446" s="57">
        <f t="shared" si="161"/>
        <v>0</v>
      </c>
      <c r="M446" s="57">
        <f t="shared" si="161"/>
        <v>0</v>
      </c>
      <c r="N446" s="57">
        <f t="shared" si="161"/>
        <v>0</v>
      </c>
      <c r="O446" s="82">
        <f>O447+O449+O448</f>
        <v>0</v>
      </c>
      <c r="P446" s="90" t="e">
        <f t="shared" si="140"/>
        <v>#DIV/0!</v>
      </c>
    </row>
    <row r="447" spans="1:16" s="40" customFormat="1" ht="24" customHeight="1" hidden="1" outlineLevel="6">
      <c r="A447" s="26" t="s">
        <v>223</v>
      </c>
      <c r="B447" s="29" t="s">
        <v>59</v>
      </c>
      <c r="C447" s="29" t="s">
        <v>181</v>
      </c>
      <c r="D447" s="34" t="s">
        <v>35</v>
      </c>
      <c r="E447" s="35" t="s">
        <v>60</v>
      </c>
      <c r="F447" s="33"/>
      <c r="G447" s="69"/>
      <c r="H447" s="118"/>
      <c r="I447" s="118"/>
      <c r="J447" s="118"/>
      <c r="K447" s="118"/>
      <c r="L447" s="118"/>
      <c r="M447" s="118"/>
      <c r="N447" s="118"/>
      <c r="O447" s="78"/>
      <c r="P447" s="90" t="e">
        <f t="shared" si="140"/>
        <v>#DIV/0!</v>
      </c>
    </row>
    <row r="448" spans="1:16" s="40" customFormat="1" ht="32.25" customHeight="1" hidden="1" outlineLevel="6">
      <c r="A448" s="26" t="s">
        <v>224</v>
      </c>
      <c r="B448" s="29" t="s">
        <v>59</v>
      </c>
      <c r="C448" s="29" t="s">
        <v>181</v>
      </c>
      <c r="D448" s="34" t="s">
        <v>35</v>
      </c>
      <c r="E448" s="35" t="s">
        <v>120</v>
      </c>
      <c r="F448" s="33"/>
      <c r="G448" s="69"/>
      <c r="H448" s="118"/>
      <c r="I448" s="118"/>
      <c r="J448" s="118"/>
      <c r="K448" s="118"/>
      <c r="L448" s="118"/>
      <c r="M448" s="118"/>
      <c r="N448" s="118"/>
      <c r="O448" s="78"/>
      <c r="P448" s="90" t="e">
        <f t="shared" si="140"/>
        <v>#DIV/0!</v>
      </c>
    </row>
    <row r="449" spans="1:16" s="40" customFormat="1" ht="33.75" customHeight="1" hidden="1" outlineLevel="6">
      <c r="A449" s="26" t="s">
        <v>61</v>
      </c>
      <c r="B449" s="29" t="s">
        <v>59</v>
      </c>
      <c r="C449" s="29" t="s">
        <v>181</v>
      </c>
      <c r="D449" s="34" t="s">
        <v>35</v>
      </c>
      <c r="E449" s="35" t="s">
        <v>60</v>
      </c>
      <c r="F449" s="33"/>
      <c r="G449" s="69"/>
      <c r="H449" s="118"/>
      <c r="I449" s="118"/>
      <c r="J449" s="118"/>
      <c r="K449" s="118"/>
      <c r="L449" s="118"/>
      <c r="M449" s="118"/>
      <c r="N449" s="118"/>
      <c r="O449" s="78"/>
      <c r="P449" s="90" t="e">
        <f t="shared" si="140"/>
        <v>#DIV/0!</v>
      </c>
    </row>
    <row r="450" spans="1:16" s="40" customFormat="1" ht="153" customHeight="1" hidden="1" outlineLevel="6">
      <c r="A450" s="36" t="s">
        <v>179</v>
      </c>
      <c r="B450" s="7">
        <v>2180000000</v>
      </c>
      <c r="C450" s="7" t="s">
        <v>181</v>
      </c>
      <c r="D450" s="8">
        <v>150</v>
      </c>
      <c r="E450" s="9" t="s">
        <v>268</v>
      </c>
      <c r="F450" s="10"/>
      <c r="G450" s="2">
        <f aca="true" t="shared" si="162" ref="G450:O450">G452</f>
        <v>0</v>
      </c>
      <c r="H450" s="51">
        <f t="shared" si="162"/>
        <v>0</v>
      </c>
      <c r="I450" s="51">
        <f t="shared" si="162"/>
        <v>0</v>
      </c>
      <c r="J450" s="51">
        <f t="shared" si="162"/>
        <v>0</v>
      </c>
      <c r="K450" s="51">
        <f t="shared" si="162"/>
        <v>0</v>
      </c>
      <c r="L450" s="51">
        <f t="shared" si="162"/>
        <v>0</v>
      </c>
      <c r="M450" s="51">
        <f t="shared" si="162"/>
        <v>0</v>
      </c>
      <c r="N450" s="51">
        <f t="shared" si="162"/>
        <v>0</v>
      </c>
      <c r="O450" s="2">
        <f t="shared" si="162"/>
        <v>0</v>
      </c>
      <c r="P450" s="89" t="e">
        <f t="shared" si="140"/>
        <v>#DIV/0!</v>
      </c>
    </row>
    <row r="451" spans="1:16" s="40" customFormat="1" ht="79.5" customHeight="1" hidden="1" outlineLevel="6">
      <c r="A451" s="38" t="s">
        <v>179</v>
      </c>
      <c r="B451" s="39">
        <v>2186001005</v>
      </c>
      <c r="C451" s="12" t="s">
        <v>181</v>
      </c>
      <c r="D451" s="13">
        <v>150</v>
      </c>
      <c r="E451" s="35" t="s">
        <v>62</v>
      </c>
      <c r="F451" s="31"/>
      <c r="G451" s="69">
        <f aca="true" t="shared" si="163" ref="G451:O451">G452</f>
        <v>0</v>
      </c>
      <c r="H451" s="56">
        <f t="shared" si="163"/>
        <v>0</v>
      </c>
      <c r="I451" s="56">
        <f t="shared" si="163"/>
        <v>0</v>
      </c>
      <c r="J451" s="56">
        <f t="shared" si="163"/>
        <v>0</v>
      </c>
      <c r="K451" s="56">
        <f t="shared" si="163"/>
        <v>0</v>
      </c>
      <c r="L451" s="56">
        <f t="shared" si="163"/>
        <v>0</v>
      </c>
      <c r="M451" s="56">
        <f t="shared" si="163"/>
        <v>0</v>
      </c>
      <c r="N451" s="56">
        <f t="shared" si="163"/>
        <v>0</v>
      </c>
      <c r="O451" s="69">
        <f t="shared" si="163"/>
        <v>0</v>
      </c>
      <c r="P451" s="90" t="e">
        <f t="shared" si="140"/>
        <v>#DIV/0!</v>
      </c>
    </row>
    <row r="452" spans="1:16" s="40" customFormat="1" ht="78.75" customHeight="1" hidden="1" outlineLevel="6">
      <c r="A452" s="38" t="s">
        <v>210</v>
      </c>
      <c r="B452" s="39">
        <v>2186001005</v>
      </c>
      <c r="C452" s="12" t="s">
        <v>181</v>
      </c>
      <c r="D452" s="13">
        <v>150</v>
      </c>
      <c r="E452" s="35" t="s">
        <v>62</v>
      </c>
      <c r="F452" s="31"/>
      <c r="G452" s="69"/>
      <c r="H452" s="118"/>
      <c r="I452" s="118"/>
      <c r="J452" s="118"/>
      <c r="K452" s="118"/>
      <c r="L452" s="118"/>
      <c r="M452" s="118"/>
      <c r="N452" s="118"/>
      <c r="O452" s="87"/>
      <c r="P452" s="90" t="e">
        <f t="shared" si="140"/>
        <v>#DIV/0!</v>
      </c>
    </row>
    <row r="453" spans="1:16" s="126" customFormat="1" ht="78.75" customHeight="1" outlineLevel="6">
      <c r="A453" s="36" t="s">
        <v>179</v>
      </c>
      <c r="B453" s="37">
        <v>2190000000</v>
      </c>
      <c r="C453" s="7" t="s">
        <v>181</v>
      </c>
      <c r="D453" s="8">
        <v>150</v>
      </c>
      <c r="E453" s="32" t="s">
        <v>320</v>
      </c>
      <c r="F453" s="33"/>
      <c r="G453" s="68">
        <f>G460+G454+G456+G458</f>
        <v>-1991.518</v>
      </c>
      <c r="H453" s="68">
        <f aca="true" t="shared" si="164" ref="H453:N453">H460+H454+H456</f>
        <v>-3990.757</v>
      </c>
      <c r="I453" s="68">
        <f t="shared" si="164"/>
        <v>-3990.757</v>
      </c>
      <c r="J453" s="68">
        <f t="shared" si="164"/>
        <v>-3990.757</v>
      </c>
      <c r="K453" s="68">
        <f t="shared" si="164"/>
        <v>-3990.757</v>
      </c>
      <c r="L453" s="68">
        <f t="shared" si="164"/>
        <v>-3990.757</v>
      </c>
      <c r="M453" s="68">
        <f t="shared" si="164"/>
        <v>-3990.757</v>
      </c>
      <c r="N453" s="68">
        <f t="shared" si="164"/>
        <v>-3990.757</v>
      </c>
      <c r="O453" s="68">
        <f>O460+O454+O456+O458</f>
        <v>-2022.261</v>
      </c>
      <c r="P453" s="89">
        <f t="shared" si="140"/>
        <v>101.543696818206</v>
      </c>
    </row>
    <row r="454" spans="1:16" s="126" customFormat="1" ht="76.5" customHeight="1" outlineLevel="6">
      <c r="A454" s="38" t="s">
        <v>179</v>
      </c>
      <c r="B454" s="39">
        <v>2192506405</v>
      </c>
      <c r="C454" s="12" t="s">
        <v>181</v>
      </c>
      <c r="D454" s="13">
        <v>150</v>
      </c>
      <c r="E454" s="35" t="s">
        <v>85</v>
      </c>
      <c r="F454" s="33"/>
      <c r="G454" s="69">
        <f>G455</f>
        <v>-121.891</v>
      </c>
      <c r="H454" s="56">
        <f aca="true" t="shared" si="165" ref="H454:O454">H455</f>
        <v>0</v>
      </c>
      <c r="I454" s="56">
        <f t="shared" si="165"/>
        <v>0</v>
      </c>
      <c r="J454" s="56">
        <f t="shared" si="165"/>
        <v>0</v>
      </c>
      <c r="K454" s="56">
        <f t="shared" si="165"/>
        <v>0</v>
      </c>
      <c r="L454" s="56">
        <f t="shared" si="165"/>
        <v>0</v>
      </c>
      <c r="M454" s="56">
        <f t="shared" si="165"/>
        <v>0</v>
      </c>
      <c r="N454" s="56">
        <f t="shared" si="165"/>
        <v>0</v>
      </c>
      <c r="O454" s="69">
        <f t="shared" si="165"/>
        <v>-147.58</v>
      </c>
      <c r="P454" s="90">
        <f t="shared" si="140"/>
        <v>121.07538702611349</v>
      </c>
    </row>
    <row r="455" spans="1:16" s="126" customFormat="1" ht="76.5" customHeight="1" outlineLevel="6">
      <c r="A455" s="38" t="s">
        <v>241</v>
      </c>
      <c r="B455" s="39">
        <v>2192506405</v>
      </c>
      <c r="C455" s="12" t="s">
        <v>181</v>
      </c>
      <c r="D455" s="13">
        <v>150</v>
      </c>
      <c r="E455" s="35" t="s">
        <v>85</v>
      </c>
      <c r="F455" s="33"/>
      <c r="G455" s="69">
        <v>-121.891</v>
      </c>
      <c r="H455" s="57"/>
      <c r="I455" s="57"/>
      <c r="J455" s="57"/>
      <c r="K455" s="57"/>
      <c r="L455" s="57"/>
      <c r="M455" s="57"/>
      <c r="N455" s="57"/>
      <c r="O455" s="69">
        <v>-147.58</v>
      </c>
      <c r="P455" s="90">
        <f t="shared" si="140"/>
        <v>121.07538702611349</v>
      </c>
    </row>
    <row r="456" spans="1:16" s="126" customFormat="1" ht="93" customHeight="1" hidden="1" outlineLevel="6">
      <c r="A456" s="38" t="s">
        <v>179</v>
      </c>
      <c r="B456" s="39">
        <v>2193512005</v>
      </c>
      <c r="C456" s="12" t="s">
        <v>181</v>
      </c>
      <c r="D456" s="13">
        <v>150</v>
      </c>
      <c r="E456" s="35" t="s">
        <v>313</v>
      </c>
      <c r="F456" s="33"/>
      <c r="G456" s="69"/>
      <c r="H456" s="56">
        <f aca="true" t="shared" si="166" ref="H456:O456">H457</f>
        <v>0</v>
      </c>
      <c r="I456" s="56">
        <f t="shared" si="166"/>
        <v>0</v>
      </c>
      <c r="J456" s="56">
        <f t="shared" si="166"/>
        <v>0</v>
      </c>
      <c r="K456" s="56">
        <f t="shared" si="166"/>
        <v>0</v>
      </c>
      <c r="L456" s="56">
        <f t="shared" si="166"/>
        <v>0</v>
      </c>
      <c r="M456" s="56">
        <f t="shared" si="166"/>
        <v>0</v>
      </c>
      <c r="N456" s="56">
        <f t="shared" si="166"/>
        <v>0</v>
      </c>
      <c r="O456" s="69">
        <f t="shared" si="166"/>
        <v>0</v>
      </c>
      <c r="P456" s="90" t="e">
        <f t="shared" si="140"/>
        <v>#DIV/0!</v>
      </c>
    </row>
    <row r="457" spans="1:16" s="126" customFormat="1" ht="102.75" customHeight="1" hidden="1" outlineLevel="6">
      <c r="A457" s="38" t="s">
        <v>241</v>
      </c>
      <c r="B457" s="39">
        <v>2193512005</v>
      </c>
      <c r="C457" s="12" t="s">
        <v>181</v>
      </c>
      <c r="D457" s="13">
        <v>150</v>
      </c>
      <c r="E457" s="35" t="s">
        <v>313</v>
      </c>
      <c r="F457" s="33"/>
      <c r="G457" s="69"/>
      <c r="H457" s="57"/>
      <c r="I457" s="57"/>
      <c r="J457" s="57"/>
      <c r="K457" s="57"/>
      <c r="L457" s="57"/>
      <c r="M457" s="57"/>
      <c r="N457" s="57"/>
      <c r="O457" s="69"/>
      <c r="P457" s="90" t="e">
        <f t="shared" si="140"/>
        <v>#DIV/0!</v>
      </c>
    </row>
    <row r="458" spans="1:16" s="126" customFormat="1" ht="107.25" customHeight="1" hidden="1" outlineLevel="6">
      <c r="A458" s="38" t="s">
        <v>179</v>
      </c>
      <c r="B458" s="39">
        <v>2194561205</v>
      </c>
      <c r="C458" s="12" t="str">
        <f>$C$457</f>
        <v>0000</v>
      </c>
      <c r="D458" s="13">
        <v>151</v>
      </c>
      <c r="E458" s="35" t="s">
        <v>289</v>
      </c>
      <c r="F458" s="33"/>
      <c r="G458" s="69"/>
      <c r="H458" s="57"/>
      <c r="I458" s="57"/>
      <c r="J458" s="57"/>
      <c r="K458" s="57"/>
      <c r="L458" s="57"/>
      <c r="M458" s="57"/>
      <c r="N458" s="57"/>
      <c r="O458" s="69">
        <f>O459</f>
        <v>0</v>
      </c>
      <c r="P458" s="90" t="e">
        <f t="shared" si="140"/>
        <v>#DIV/0!</v>
      </c>
    </row>
    <row r="459" spans="1:16" s="126" customFormat="1" ht="107.25" customHeight="1" hidden="1" outlineLevel="6">
      <c r="A459" s="38" t="s">
        <v>223</v>
      </c>
      <c r="B459" s="39">
        <v>2194561205</v>
      </c>
      <c r="C459" s="12" t="str">
        <f>$C$458</f>
        <v>0000</v>
      </c>
      <c r="D459" s="13">
        <v>151</v>
      </c>
      <c r="E459" s="35" t="str">
        <f>$E$458</f>
        <v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v>
      </c>
      <c r="F459" s="33"/>
      <c r="G459" s="69"/>
      <c r="H459" s="57"/>
      <c r="I459" s="57"/>
      <c r="J459" s="57"/>
      <c r="K459" s="57"/>
      <c r="L459" s="57"/>
      <c r="M459" s="57"/>
      <c r="N459" s="57"/>
      <c r="O459" s="69"/>
      <c r="P459" s="90" t="e">
        <f t="shared" si="140"/>
        <v>#DIV/0!</v>
      </c>
    </row>
    <row r="460" spans="1:16" s="126" customFormat="1" ht="76.5" customHeight="1" outlineLevel="6">
      <c r="A460" s="38" t="s">
        <v>179</v>
      </c>
      <c r="B460" s="39">
        <v>2196001005</v>
      </c>
      <c r="C460" s="12" t="s">
        <v>181</v>
      </c>
      <c r="D460" s="13">
        <v>150</v>
      </c>
      <c r="E460" s="35" t="s">
        <v>269</v>
      </c>
      <c r="F460" s="31"/>
      <c r="G460" s="69">
        <f>G463+G465+G461+G464+G462</f>
        <v>-1869.627</v>
      </c>
      <c r="H460" s="69">
        <f aca="true" t="shared" si="167" ref="H460:N460">H463+H465+H461+H464</f>
        <v>-3990.757</v>
      </c>
      <c r="I460" s="69">
        <f t="shared" si="167"/>
        <v>-3990.757</v>
      </c>
      <c r="J460" s="69">
        <f t="shared" si="167"/>
        <v>-3990.757</v>
      </c>
      <c r="K460" s="69">
        <f t="shared" si="167"/>
        <v>-3990.757</v>
      </c>
      <c r="L460" s="69">
        <f t="shared" si="167"/>
        <v>-3990.757</v>
      </c>
      <c r="M460" s="69">
        <f t="shared" si="167"/>
        <v>-3990.757</v>
      </c>
      <c r="N460" s="69">
        <f t="shared" si="167"/>
        <v>-3990.757</v>
      </c>
      <c r="O460" s="69">
        <f>O463+O465+O461+O464+O462</f>
        <v>-1874.681</v>
      </c>
      <c r="P460" s="90">
        <f t="shared" si="140"/>
        <v>100.27032129938218</v>
      </c>
    </row>
    <row r="461" spans="1:16" s="40" customFormat="1" ht="76.5" customHeight="1" outlineLevel="6">
      <c r="A461" s="38" t="s">
        <v>224</v>
      </c>
      <c r="B461" s="39">
        <v>2196001005</v>
      </c>
      <c r="C461" s="12" t="s">
        <v>181</v>
      </c>
      <c r="D461" s="13">
        <v>150</v>
      </c>
      <c r="E461" s="35" t="s">
        <v>269</v>
      </c>
      <c r="F461" s="31"/>
      <c r="G461" s="69">
        <v>-1856.821</v>
      </c>
      <c r="H461" s="116">
        <v>-178.083</v>
      </c>
      <c r="I461" s="116">
        <v>-178.083</v>
      </c>
      <c r="J461" s="116">
        <v>-178.083</v>
      </c>
      <c r="K461" s="116">
        <v>-178.083</v>
      </c>
      <c r="L461" s="116">
        <v>-178.083</v>
      </c>
      <c r="M461" s="116">
        <v>-178.083</v>
      </c>
      <c r="N461" s="117">
        <v>-178.083</v>
      </c>
      <c r="O461" s="88">
        <v>-1861.875</v>
      </c>
      <c r="P461" s="90">
        <f t="shared" si="140"/>
        <v>100.27218563340247</v>
      </c>
    </row>
    <row r="462" spans="1:16" s="40" customFormat="1" ht="77.25" customHeight="1" hidden="1" outlineLevel="6">
      <c r="A462" s="38" t="s">
        <v>200</v>
      </c>
      <c r="B462" s="39">
        <v>2196001005</v>
      </c>
      <c r="C462" s="12" t="s">
        <v>181</v>
      </c>
      <c r="D462" s="13">
        <v>150</v>
      </c>
      <c r="E462" s="35" t="s">
        <v>269</v>
      </c>
      <c r="F462" s="31"/>
      <c r="G462" s="69"/>
      <c r="H462" s="116"/>
      <c r="I462" s="116"/>
      <c r="J462" s="116"/>
      <c r="K462" s="116"/>
      <c r="L462" s="116"/>
      <c r="M462" s="116"/>
      <c r="N462" s="117"/>
      <c r="O462" s="87"/>
      <c r="P462" s="90" t="e">
        <f t="shared" si="140"/>
        <v>#DIV/0!</v>
      </c>
    </row>
    <row r="463" spans="1:16" s="40" customFormat="1" ht="77.25" customHeight="1" outlineLevel="6">
      <c r="A463" s="38" t="s">
        <v>241</v>
      </c>
      <c r="B463" s="39">
        <v>2196001005</v>
      </c>
      <c r="C463" s="12" t="s">
        <v>181</v>
      </c>
      <c r="D463" s="13">
        <v>150</v>
      </c>
      <c r="E463" s="35" t="s">
        <v>269</v>
      </c>
      <c r="F463" s="31"/>
      <c r="G463" s="69">
        <v>-12.806</v>
      </c>
      <c r="H463" s="119"/>
      <c r="I463" s="119"/>
      <c r="J463" s="119"/>
      <c r="K463" s="119"/>
      <c r="L463" s="119"/>
      <c r="M463" s="119"/>
      <c r="N463" s="120"/>
      <c r="O463" s="87">
        <v>-12.806</v>
      </c>
      <c r="P463" s="90">
        <f t="shared" si="140"/>
        <v>100</v>
      </c>
    </row>
    <row r="464" spans="1:16" s="40" customFormat="1" ht="21" customHeight="1" hidden="1" outlineLevel="6">
      <c r="A464" s="38" t="s">
        <v>200</v>
      </c>
      <c r="B464" s="39">
        <v>2190500005</v>
      </c>
      <c r="C464" s="12" t="s">
        <v>181</v>
      </c>
      <c r="D464" s="13" t="s">
        <v>240</v>
      </c>
      <c r="E464" s="35" t="s">
        <v>281</v>
      </c>
      <c r="F464" s="31"/>
      <c r="G464" s="69"/>
      <c r="H464" s="56">
        <v>-3812.674</v>
      </c>
      <c r="I464" s="56">
        <v>-3812.674</v>
      </c>
      <c r="J464" s="56">
        <v>-3812.674</v>
      </c>
      <c r="K464" s="56">
        <v>-3812.674</v>
      </c>
      <c r="L464" s="56">
        <v>-3812.674</v>
      </c>
      <c r="M464" s="56">
        <v>-3812.674</v>
      </c>
      <c r="N464" s="64">
        <v>-3812.674</v>
      </c>
      <c r="O464" s="79"/>
      <c r="P464" s="90" t="e">
        <f t="shared" si="140"/>
        <v>#DIV/0!</v>
      </c>
    </row>
    <row r="465" spans="1:16" s="40" customFormat="1" ht="21.75" customHeight="1" hidden="1" outlineLevel="6">
      <c r="A465" s="38" t="s">
        <v>241</v>
      </c>
      <c r="B465" s="39">
        <v>2190500005</v>
      </c>
      <c r="C465" s="12" t="s">
        <v>181</v>
      </c>
      <c r="D465" s="13" t="s">
        <v>240</v>
      </c>
      <c r="E465" s="35" t="s">
        <v>281</v>
      </c>
      <c r="F465" s="31"/>
      <c r="G465" s="69"/>
      <c r="H465" s="56"/>
      <c r="I465" s="56"/>
      <c r="J465" s="56"/>
      <c r="K465" s="56"/>
      <c r="L465" s="56"/>
      <c r="M465" s="56"/>
      <c r="N465" s="64"/>
      <c r="O465" s="79"/>
      <c r="P465" s="90" t="e">
        <f t="shared" si="140"/>
        <v>#DIV/0!</v>
      </c>
    </row>
    <row r="466" spans="1:16" ht="34.5" customHeight="1" collapsed="1" thickBot="1">
      <c r="A466" s="146"/>
      <c r="B466" s="147"/>
      <c r="C466" s="147"/>
      <c r="D466" s="148"/>
      <c r="E466" s="150" t="s">
        <v>175</v>
      </c>
      <c r="F466" s="150"/>
      <c r="G466" s="85">
        <f aca="true" t="shared" si="168" ref="G466:O466">G16+G219</f>
        <v>793162.462</v>
      </c>
      <c r="H466" s="58" t="e">
        <f t="shared" si="168"/>
        <v>#REF!</v>
      </c>
      <c r="I466" s="58" t="e">
        <f t="shared" si="168"/>
        <v>#REF!</v>
      </c>
      <c r="J466" s="58" t="e">
        <f t="shared" si="168"/>
        <v>#REF!</v>
      </c>
      <c r="K466" s="58" t="e">
        <f t="shared" si="168"/>
        <v>#REF!</v>
      </c>
      <c r="L466" s="58" t="e">
        <f t="shared" si="168"/>
        <v>#REF!</v>
      </c>
      <c r="M466" s="58" t="e">
        <f t="shared" si="168"/>
        <v>#REF!</v>
      </c>
      <c r="N466" s="58" t="e">
        <f t="shared" si="168"/>
        <v>#REF!</v>
      </c>
      <c r="O466" s="85">
        <f t="shared" si="168"/>
        <v>783314.649</v>
      </c>
      <c r="P466" s="91">
        <f t="shared" si="140"/>
        <v>98.75841161529905</v>
      </c>
    </row>
    <row r="467" spans="1:14" ht="50.25" customHeight="1">
      <c r="A467" s="127"/>
      <c r="B467" s="127"/>
      <c r="C467" s="127"/>
      <c r="D467" s="127"/>
      <c r="E467" s="128" t="s">
        <v>163</v>
      </c>
      <c r="F467" s="127"/>
      <c r="G467" s="129"/>
      <c r="H467" s="127"/>
      <c r="I467" s="127"/>
      <c r="J467" s="127"/>
      <c r="K467" s="127"/>
      <c r="L467" s="127"/>
      <c r="M467" s="127"/>
      <c r="N467" s="127"/>
    </row>
    <row r="468" spans="1:14" ht="12.75" customHeight="1">
      <c r="A468" s="130"/>
      <c r="B468" s="130"/>
      <c r="C468" s="130"/>
      <c r="D468" s="130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</row>
  </sheetData>
  <sheetProtection/>
  <mergeCells count="15">
    <mergeCell ref="E468:N468"/>
    <mergeCell ref="O3:P3"/>
    <mergeCell ref="O4:P4"/>
    <mergeCell ref="O5:P5"/>
    <mergeCell ref="O6:P6"/>
    <mergeCell ref="A7:P7"/>
    <mergeCell ref="A9:P9"/>
    <mergeCell ref="A11:P13"/>
    <mergeCell ref="O1:P1"/>
    <mergeCell ref="A466:D466"/>
    <mergeCell ref="A15:D15"/>
    <mergeCell ref="E466:F466"/>
    <mergeCell ref="A10:P10"/>
    <mergeCell ref="E5:G5"/>
    <mergeCell ref="E4:G4"/>
  </mergeCells>
  <printOptions/>
  <pageMargins left="1.1811023622047245" right="0.3937007874015748" top="0.5905511811023623" bottom="0.3937007874015748" header="0" footer="0"/>
  <pageSetup fitToHeight="12" fitToWidth="1" horizontalDpi="600" verticalDpi="600" orientation="portrait" paperSize="9" scale="58" r:id="rId1"/>
  <headerFooter differentFirst="1" alignWithMargins="0">
    <oddHeader>&amp;R&amp;P</oddHeader>
  </headerFooter>
  <rowBreaks count="1" manualBreakCount="1">
    <brk id="4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ucom01</dc:creator>
  <cp:keywords/>
  <dc:description/>
  <cp:lastModifiedBy>ucom01</cp:lastModifiedBy>
  <cp:lastPrinted>2021-05-25T07:36:26Z</cp:lastPrinted>
  <dcterms:created xsi:type="dcterms:W3CDTF">2010-11-12T11:31:25Z</dcterms:created>
  <dcterms:modified xsi:type="dcterms:W3CDTF">2021-05-25T07:39:46Z</dcterms:modified>
  <cp:category/>
  <cp:version/>
  <cp:contentType/>
  <cp:contentStatus/>
</cp:coreProperties>
</file>