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externalReferences>
    <externalReference r:id="rId4"/>
  </externalReferences>
  <definedNames>
    <definedName name="_xlnm.Print_Titles" localSheetId="0">'Документ (1)'!$15:$15</definedName>
    <definedName name="_xlnm.Print_Area" localSheetId="0">'Документ (1)'!$A$1:$F$119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<sst xmlns="http://schemas.openxmlformats.org/spreadsheetml/2006/main" count="322" uniqueCount="113">
  <si>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</si>
  <si>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</si>
  <si>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</si>
  <si>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</si>
  <si>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</si>
  <si>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</si>
  <si>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</si>
  <si>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</si>
  <si>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Прочие субсидии</t>
  </si>
  <si>
    <t>Прочие субсидии бюджетам муниципальных районов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</si>
  <si>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</si>
  <si>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</si>
  <si>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Всего доходов:</t>
  </si>
  <si>
    <t>000</t>
  </si>
  <si>
    <t>1000000000</t>
  </si>
  <si>
    <t>0000</t>
  </si>
  <si>
    <t>1010000000</t>
  </si>
  <si>
    <t>110</t>
  </si>
  <si>
    <t>1050000000</t>
  </si>
  <si>
    <t>1050100000</t>
  </si>
  <si>
    <t>1050200002</t>
  </si>
  <si>
    <t>1050300001</t>
  </si>
  <si>
    <t>1060000000</t>
  </si>
  <si>
    <t>1080000000</t>
  </si>
  <si>
    <t>919</t>
  </si>
  <si>
    <t>1110000000</t>
  </si>
  <si>
    <t>120</t>
  </si>
  <si>
    <t>1110300000</t>
  </si>
  <si>
    <t>912</t>
  </si>
  <si>
    <t>1110500000</t>
  </si>
  <si>
    <t>1120000000</t>
  </si>
  <si>
    <t>1120100001</t>
  </si>
  <si>
    <t>1130000000</t>
  </si>
  <si>
    <t>130</t>
  </si>
  <si>
    <t>902</t>
  </si>
  <si>
    <t>903</t>
  </si>
  <si>
    <t>1160000000</t>
  </si>
  <si>
    <t>140</t>
  </si>
  <si>
    <t>2000000000</t>
  </si>
  <si>
    <t>2020000000</t>
  </si>
  <si>
    <t>936</t>
  </si>
  <si>
    <t>НАЛОГИ НА ПРИБЫЛЬ,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</si>
  <si>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</si>
  <si>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</si>
  <si>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</si>
  <si>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</si>
  <si>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</si>
  <si>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ГОСУДАРСТВЕННАЯ ПОШЛИНА</t>
  </si>
  <si>
    <t>1010200001</t>
  </si>
  <si>
    <t xml:space="preserve">Налог на доходы физических лиц </t>
  </si>
  <si>
    <t>1060200002</t>
  </si>
  <si>
    <t>Налог на имущество организаций</t>
  </si>
  <si>
    <t>1080300001</t>
  </si>
  <si>
    <t xml:space="preserve">Государственная пошлина по делам, рассматриваемым в судах общей юрисдикции, мировыми судьями 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</si>
  <si>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</si>
  <si>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</si>
  <si>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</si>
  <si>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Сумма                                  (тыс.руб.)</t>
  </si>
  <si>
    <t>Субсидии бюджетам бюджетной системы Российской Федерации  (межбюджетные субсидии)</t>
  </si>
  <si>
    <t>Доходы от оказания платных услуг (работ)</t>
  </si>
  <si>
    <t xml:space="preserve">Акцизы по подакцизным товарам (продукции), производимым на территории Российской Федерации </t>
  </si>
  <si>
    <t>Субсидии бюджетам на осуществление дорожной деятельности в отношении автомобильных дорог общего пользования,а также капитального ремонта и ремонта дворовых территорий многоквартирных домов,проездов к дворовым территориям многоквартирных домов населенных пунктов</t>
  </si>
  <si>
    <t>Субсидии бюджетам муниципальных районов на осуществление дорожной деятельности в отношении автомобильных дорог общего пользования,а также капитального ремонта и ремонта дворовых территорий многоквартирных домов,проездов к дворовым территориям многоквартирных домов населенных пунктов</t>
  </si>
  <si>
    <t>Прочие субвенции</t>
  </si>
  <si>
    <t>Прочие субвенции бюджетам муниципальных районов</t>
  </si>
  <si>
    <t>НАЛОГИ НА ТОВАРЫ (РАБОТЫ,УСЛУГИ), РЕАЛИЗУЕМЫЕ НА ТЕРРИТОРИИ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</si>
  <si>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</si>
  <si>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</si>
  <si>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954</t>
  </si>
  <si>
    <t>Прочие доходы от использования имущества и прав, находящихся 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</si>
  <si>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Субвенции бюджетам бюджетной системы Российской Федерации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</si>
  <si>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</si>
  <si>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</si>
  <si>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межбюджетные трансферты, передаваемые бюджетам муниципальных районов</t>
  </si>
  <si>
    <t>Прочие межбюджетные трансферты, передаваемые бюджетам</t>
  </si>
  <si>
    <t>Наименование дохода</t>
  </si>
  <si>
    <t>Приложение № 6</t>
  </si>
  <si>
    <t xml:space="preserve">районной Думы </t>
  </si>
  <si>
    <t>________________</t>
  </si>
  <si>
    <t xml:space="preserve">Объёмы поступления налоговых и неналоговых </t>
  </si>
  <si>
    <t>УТВЕРЖДЕНЫ</t>
  </si>
  <si>
    <t xml:space="preserve">решением Омутнинской </t>
  </si>
  <si>
    <t xml:space="preserve"> на 2021 год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</si>
  <si>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</si>
  <si>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</si>
  <si>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районов на проведение Всероссийской переписи населения 2020 года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</si>
  <si>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</si>
  <si>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муниципальных районов на поддержку отрасли культуры</t>
  </si>
  <si>
    <t>Налог, взимаемый в связи с применением патентной системы налогообложения</t>
  </si>
  <si>
    <t>ДОХОДЫ ОТ ОКАЗАНИЯ ПЛАТНЫХ УСЛУГ  И КОМПЕНСАЦИИ ЗАТРАТ ГОСУДАРСТВА</t>
  </si>
  <si>
    <t>Платежи, уплачиваемые в целях возмещения вреда</t>
  </si>
  <si>
    <t>Дотации бюджетам бюджетной системы Российской Федерации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</si>
  <si>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</si>
  <si>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</si>
  <si>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реализацию мероприятий по обеспечению жильем молодых семей</t>
  </si>
  <si>
    <t>Субсидии бюджетам на поддержку отрасли культуры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</si>
  <si>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</si>
  <si>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</si>
  <si>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</si>
  <si>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</si>
  <si>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проведение Всероссийской переписи населения 2020 года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</si>
  <si>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</si>
  <si>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</si>
  <si>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Код бюджетной классификации</t>
  </si>
  <si>
    <t xml:space="preserve">доходов по статьям, объёмы безвозмездных поступлений по статьям и    </t>
  </si>
  <si>
    <t>подстатьям классификации доходов бюджетов</t>
  </si>
  <si>
    <t xml:space="preserve">от 23.12.2020  № 65  </t>
  </si>
  <si>
    <t>(в редакции Омутнинской</t>
  </si>
  <si>
    <t>ПРОЧИЕ БЕЗВОЗМЕЗДНЫЕ ПОСТУПЛЕНИЯ</t>
  </si>
  <si>
    <t>Прочие безвозмездные поступления в бюджеты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</si>
  <si>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</si>
  <si>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</si>
  <si>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от 07.07.2021 № 33)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</si>
</sst>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"/>
    <numFmt numFmtId="180" formatCode="0.00000"/>
    <numFmt numFmtId="181" formatCode="#,##0.000"/>
    <numFmt numFmtId="182" formatCode="#,##0.0000"/>
    <numFmt numFmtId="183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horizontal="center" vertical="center" shrinkToFit="1"/>
    </xf>
    <xf numFmtId="0" fontId="6" fillId="0" borderId="14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32" borderId="13" xfId="0" applyNumberFormat="1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justify" vertical="top" wrapText="1"/>
    </xf>
    <xf numFmtId="0" fontId="6" fillId="0" borderId="19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" fontId="4" fillId="34" borderId="20" xfId="0" applyNumberFormat="1" applyFont="1" applyFill="1" applyBorder="1" applyAlignment="1">
      <alignment horizontal="center" vertical="center" shrinkToFit="1"/>
    </xf>
    <xf numFmtId="4" fontId="6" fillId="34" borderId="20" xfId="0" applyNumberFormat="1" applyFont="1" applyFill="1" applyBorder="1" applyAlignment="1">
      <alignment horizontal="center" vertical="center" shrinkToFit="1"/>
    </xf>
    <xf numFmtId="4" fontId="4" fillId="34" borderId="21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wrapText="1"/>
    </xf>
    <xf numFmtId="181" fontId="6" fillId="34" borderId="20" xfId="0" applyNumberFormat="1" applyFont="1" applyFill="1" applyBorder="1" applyAlignment="1">
      <alignment horizontal="center" vertical="center" shrinkToFit="1"/>
    </xf>
    <xf numFmtId="181" fontId="4" fillId="34" borderId="20" xfId="0" applyNumberFormat="1" applyFont="1" applyFill="1" applyBorder="1" applyAlignment="1">
      <alignment horizontal="center" vertical="center" shrinkToFit="1"/>
    </xf>
    <xf numFmtId="0" fontId="8" fillId="0" borderId="11" xfId="0" applyNumberFormat="1" applyFont="1" applyBorder="1" applyAlignment="1">
      <alignment wrapText="1"/>
    </xf>
    <xf numFmtId="0" fontId="4" fillId="32" borderId="11" xfId="0" applyFont="1" applyFill="1" applyBorder="1" applyAlignment="1">
      <alignment horizontal="left" vertical="top" wrapText="1"/>
    </xf>
    <xf numFmtId="0" fontId="4" fillId="33" borderId="11" xfId="0" applyNumberFormat="1" applyFont="1" applyFill="1" applyBorder="1" applyAlignment="1">
      <alignment vertical="top" wrapText="1"/>
    </xf>
    <xf numFmtId="181" fontId="6" fillId="34" borderId="22" xfId="0" applyNumberFormat="1" applyFont="1" applyFill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horizontal="center" vertical="top" shrinkToFit="1"/>
    </xf>
    <xf numFmtId="0" fontId="6" fillId="0" borderId="17" xfId="0" applyNumberFormat="1" applyFont="1" applyFill="1" applyBorder="1" applyAlignment="1">
      <alignment horizontal="center" vertical="top" shrinkToFit="1"/>
    </xf>
    <xf numFmtId="0" fontId="6" fillId="0" borderId="13" xfId="0" applyNumberFormat="1" applyFont="1" applyFill="1" applyBorder="1" applyAlignment="1">
      <alignment horizontal="center" vertical="top" shrinkToFit="1"/>
    </xf>
    <xf numFmtId="0" fontId="6" fillId="0" borderId="14" xfId="0" applyNumberFormat="1" applyFont="1" applyFill="1" applyBorder="1" applyAlignment="1">
      <alignment horizontal="center" vertical="top" shrinkToFit="1"/>
    </xf>
    <xf numFmtId="0" fontId="6" fillId="0" borderId="0" xfId="0" applyFont="1" applyFill="1" applyAlignment="1">
      <alignment vertical="top"/>
    </xf>
    <xf numFmtId="4" fontId="6" fillId="34" borderId="20" xfId="0" applyNumberFormat="1" applyFont="1" applyFill="1" applyBorder="1" applyAlignment="1">
      <alignment horizontal="center" vertical="top" shrinkToFit="1"/>
    </xf>
    <xf numFmtId="0" fontId="7" fillId="0" borderId="0" xfId="0" applyFont="1" applyFill="1" applyAlignment="1">
      <alignment vertical="top"/>
    </xf>
    <xf numFmtId="0" fontId="44" fillId="0" borderId="0" xfId="0" applyFont="1" applyAlignment="1">
      <alignment wrapText="1"/>
    </xf>
    <xf numFmtId="0" fontId="6" fillId="34" borderId="11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justify" vertical="center" wrapText="1"/>
    </xf>
    <xf numFmtId="0" fontId="45" fillId="0" borderId="0" xfId="0" applyFont="1" applyAlignment="1">
      <alignment horizontal="justify" vertical="center" wrapText="1"/>
    </xf>
    <xf numFmtId="0" fontId="6" fillId="34" borderId="12" xfId="0" applyNumberFormat="1" applyFont="1" applyFill="1" applyBorder="1" applyAlignment="1">
      <alignment horizontal="center" vertical="center" shrinkToFit="1"/>
    </xf>
    <xf numFmtId="0" fontId="6" fillId="34" borderId="13" xfId="0" applyNumberFormat="1" applyFont="1" applyFill="1" applyBorder="1" applyAlignment="1">
      <alignment horizontal="center" vertical="center" shrinkToFit="1"/>
    </xf>
    <xf numFmtId="0" fontId="6" fillId="34" borderId="14" xfId="0" applyNumberFormat="1" applyFont="1" applyFill="1" applyBorder="1" applyAlignment="1">
      <alignment horizontal="center" vertical="center" shrinkToFit="1"/>
    </xf>
    <xf numFmtId="0" fontId="45" fillId="34" borderId="0" xfId="0" applyFont="1" applyFill="1" applyAlignment="1">
      <alignment vertical="center"/>
    </xf>
    <xf numFmtId="0" fontId="4" fillId="34" borderId="12" xfId="0" applyNumberFormat="1" applyFont="1" applyFill="1" applyBorder="1" applyAlignment="1">
      <alignment horizontal="center" vertical="center" shrinkToFit="1"/>
    </xf>
    <xf numFmtId="0" fontId="4" fillId="34" borderId="13" xfId="0" applyNumberFormat="1" applyFont="1" applyFill="1" applyBorder="1" applyAlignment="1">
      <alignment horizontal="center" vertical="center" shrinkToFit="1"/>
    </xf>
    <xf numFmtId="0" fontId="4" fillId="34" borderId="14" xfId="0" applyNumberFormat="1" applyFont="1" applyFill="1" applyBorder="1" applyAlignment="1">
      <alignment horizontal="center" vertical="center" shrinkToFit="1"/>
    </xf>
    <xf numFmtId="0" fontId="44" fillId="0" borderId="11" xfId="0" applyFont="1" applyBorder="1" applyAlignment="1">
      <alignment wrapText="1"/>
    </xf>
    <xf numFmtId="49" fontId="6" fillId="34" borderId="12" xfId="0" applyNumberFormat="1" applyFont="1" applyFill="1" applyBorder="1" applyAlignment="1">
      <alignment horizontal="center" vertical="center" shrinkToFi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6" fillId="34" borderId="17" xfId="0" applyNumberFormat="1" applyFont="1" applyFill="1" applyBorder="1" applyAlignment="1">
      <alignment horizontal="center" vertical="center" shrinkToFit="1"/>
    </xf>
    <xf numFmtId="0" fontId="4" fillId="0" borderId="23" xfId="0" applyNumberFormat="1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justify" vertical="top" wrapText="1"/>
    </xf>
    <xf numFmtId="4" fontId="4" fillId="34" borderId="20" xfId="0" applyNumberFormat="1" applyFont="1" applyFill="1" applyBorder="1" applyAlignment="1">
      <alignment horizontal="center" vertical="top" shrinkToFit="1"/>
    </xf>
    <xf numFmtId="181" fontId="4" fillId="34" borderId="21" xfId="0" applyNumberFormat="1" applyFont="1" applyFill="1" applyBorder="1" applyAlignment="1">
      <alignment horizontal="center" vertical="center" shrinkToFit="1"/>
    </xf>
    <xf numFmtId="181" fontId="4" fillId="34" borderId="20" xfId="0" applyNumberFormat="1" applyFont="1" applyFill="1" applyBorder="1" applyAlignment="1">
      <alignment horizontal="center" vertical="top" shrinkToFit="1"/>
    </xf>
    <xf numFmtId="181" fontId="6" fillId="34" borderId="20" xfId="0" applyNumberFormat="1" applyFont="1" applyFill="1" applyBorder="1" applyAlignment="1">
      <alignment horizontal="center" vertical="top" shrinkToFit="1"/>
    </xf>
    <xf numFmtId="49" fontId="6" fillId="0" borderId="16" xfId="0" applyNumberFormat="1" applyFont="1" applyFill="1" applyBorder="1" applyAlignment="1">
      <alignment horizontal="center" vertical="center" shrinkToFit="1"/>
    </xf>
    <xf numFmtId="0" fontId="6" fillId="0" borderId="17" xfId="0" applyNumberFormat="1" applyFont="1" applyFill="1" applyBorder="1" applyAlignment="1">
      <alignment horizontal="center" vertical="center" shrinkToFit="1"/>
    </xf>
    <xf numFmtId="0" fontId="6" fillId="0" borderId="23" xfId="0" applyNumberFormat="1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justify" vertical="top" wrapText="1"/>
    </xf>
    <xf numFmtId="4" fontId="6" fillId="34" borderId="21" xfId="0" applyNumberFormat="1" applyFont="1" applyFill="1" applyBorder="1" applyAlignment="1">
      <alignment horizontal="center" vertical="center" shrinkToFit="1"/>
    </xf>
    <xf numFmtId="181" fontId="4" fillId="34" borderId="21" xfId="0" applyNumberFormat="1" applyFont="1" applyFill="1" applyBorder="1" applyAlignment="1">
      <alignment horizontal="center" vertical="top" shrinkToFi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65;&#1048;&#1045;%20&#1044;&#1054;&#1050;&#1059;&#1052;&#1045;&#1053;&#1058;&#1067;%20&#1044;&#1051;&#1071;%20&#1056;&#1040;&#1041;&#1054;&#1058;&#1067;\&#1055;&#1054;&#1055;&#1056;&#1040;&#1042;&#1050;&#1048;%20&#1074;%20&#1073;&#1102;&#1076;&#1078;&#1077;&#1090;\2020\7_&#1055;&#1086;&#1087;&#1088;&#1072;&#1074;&#1082;&#1080;_30.12.2020_&#8470;%2071\&#8470;%206%20&#1054;&#1073;&#1098;&#1077;&#1084;&#1099;%20&#1076;&#1086;&#1093;&#1086;&#1076;&#1086;&#1074;%202020%20&#1075;&#1086;&#1076;_&#1076;&#1077;&#108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 (1)"/>
    </sheetNames>
    <sheetDataSet>
      <sheetData sheetId="0">
        <row r="40">
          <cell r="E40" t="str">
            <v>Прочие доходы от компенсации затрат государства</v>
          </cell>
        </row>
        <row r="140">
          <cell r="E140" t="str">
            <v>БЕЗВОЗМЕЗДНЫЕ ПОСТУПЛЕНИЯ ОТ НЕГОСУДАРСТВЕННЫХ ОРГАНИЗАЦИЙ</v>
          </cell>
        </row>
        <row r="141">
          <cell r="E141" t="str">
            <v>Безвозмездные поступления от негосударственных организаций в бюджеты муниципальных районов</v>
          </cell>
        </row>
        <row r="142">
          <cell r="E142" t="str">
            <v>Поступления от денежных пожертвований, предоставляемых негосударственными организациями получателям средств бюджетов муниципальных районов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9"/>
  <sheetViews>
    <sheetView showGridLines="0" tabSelected="1" zoomScale="73" zoomScaleNormal="73" zoomScaleSheetLayoutView="75" zoomScalePageLayoutView="75" workbookViewId="0" topLeftCell="A1">
      <selection activeCell="F9" sqref="F9"/>
    </sheetView>
  </sheetViews>
  <sheetFormatPr defaultColWidth="9.00390625" defaultRowHeight="12.75" outlineLevelRow="6"/>
  <cols>
    <col min="1" max="1" width="7.75390625" style="26" customWidth="1"/>
    <col min="2" max="2" width="15.00390625" style="26" customWidth="1"/>
    <col min="3" max="4" width="8.75390625" style="26" customWidth="1"/>
    <col min="5" max="5" width="79.375" style="12" customWidth="1"/>
    <col min="6" max="6" width="37.125" style="12" customWidth="1"/>
    <col min="7" max="7" width="11.625" style="26" bestFit="1" customWidth="1"/>
    <col min="8" max="16384" width="9.125" style="26" customWidth="1"/>
  </cols>
  <sheetData>
    <row r="1" spans="1:6" ht="36.75" customHeight="1">
      <c r="A1" s="12"/>
      <c r="B1" s="12"/>
      <c r="C1" s="12"/>
      <c r="D1" s="12"/>
      <c r="E1" s="19"/>
      <c r="F1" s="36" t="s">
        <v>76</v>
      </c>
    </row>
    <row r="2" spans="1:6" ht="20.25">
      <c r="A2" s="12"/>
      <c r="B2" s="12"/>
      <c r="C2" s="12"/>
      <c r="D2" s="12"/>
      <c r="E2" s="19"/>
      <c r="F2" s="36" t="s">
        <v>80</v>
      </c>
    </row>
    <row r="3" spans="1:6" ht="20.25">
      <c r="A3" s="12"/>
      <c r="B3" s="12"/>
      <c r="C3" s="12"/>
      <c r="D3" s="12"/>
      <c r="E3" s="19"/>
      <c r="F3" s="36"/>
    </row>
    <row r="4" spans="1:6" ht="20.25">
      <c r="A4" s="13"/>
      <c r="B4" s="13"/>
      <c r="C4" s="13"/>
      <c r="D4" s="13"/>
      <c r="E4" s="19"/>
      <c r="F4" s="36" t="s">
        <v>81</v>
      </c>
    </row>
    <row r="5" spans="1:6" ht="20.25">
      <c r="A5" s="13"/>
      <c r="B5" s="13"/>
      <c r="C5" s="13"/>
      <c r="D5" s="13"/>
      <c r="E5" s="19"/>
      <c r="F5" s="20" t="s">
        <v>77</v>
      </c>
    </row>
    <row r="6" spans="1:6" ht="19.5" customHeight="1">
      <c r="A6" s="13"/>
      <c r="B6" s="13"/>
      <c r="C6" s="13"/>
      <c r="D6" s="13"/>
      <c r="E6" s="19"/>
      <c r="F6" s="18" t="s">
        <v>106</v>
      </c>
    </row>
    <row r="7" spans="1:6" ht="19.5" customHeight="1">
      <c r="A7" s="13"/>
      <c r="B7" s="13"/>
      <c r="C7" s="13"/>
      <c r="D7" s="13"/>
      <c r="E7" s="19"/>
      <c r="F7" s="20" t="s">
        <v>107</v>
      </c>
    </row>
    <row r="8" spans="1:6" ht="19.5" customHeight="1">
      <c r="A8" s="13"/>
      <c r="B8" s="13"/>
      <c r="C8" s="13"/>
      <c r="D8" s="13"/>
      <c r="E8" s="19"/>
      <c r="F8" s="20" t="s">
        <v>77</v>
      </c>
    </row>
    <row r="9" spans="1:6" ht="20.25" customHeight="1">
      <c r="A9" s="13"/>
      <c r="B9" s="13"/>
      <c r="C9" s="13"/>
      <c r="D9" s="13"/>
      <c r="E9" s="19"/>
      <c r="F9" s="18" t="s">
        <v>112</v>
      </c>
    </row>
    <row r="10" spans="1:6" ht="20.25" customHeight="1">
      <c r="A10" s="80" t="s">
        <v>79</v>
      </c>
      <c r="B10" s="80"/>
      <c r="C10" s="80"/>
      <c r="D10" s="80"/>
      <c r="E10" s="80"/>
      <c r="F10" s="80"/>
    </row>
    <row r="11" spans="1:6" ht="20.25" customHeight="1">
      <c r="A11" s="80" t="s">
        <v>104</v>
      </c>
      <c r="B11" s="80"/>
      <c r="C11" s="80"/>
      <c r="D11" s="80"/>
      <c r="E11" s="80"/>
      <c r="F11" s="80"/>
    </row>
    <row r="12" spans="1:6" ht="20.25" customHeight="1">
      <c r="A12" s="80" t="s">
        <v>105</v>
      </c>
      <c r="B12" s="80"/>
      <c r="C12" s="80"/>
      <c r="D12" s="80"/>
      <c r="E12" s="80"/>
      <c r="F12" s="80"/>
    </row>
    <row r="13" spans="1:6" ht="21" customHeight="1">
      <c r="A13" s="80" t="s">
        <v>82</v>
      </c>
      <c r="B13" s="80"/>
      <c r="C13" s="80"/>
      <c r="D13" s="80"/>
      <c r="E13" s="80"/>
      <c r="F13" s="80"/>
    </row>
    <row r="14" spans="1:6" ht="32.25" customHeight="1" thickBot="1">
      <c r="A14" s="1"/>
      <c r="B14" s="1"/>
      <c r="C14" s="1"/>
      <c r="D14" s="1"/>
      <c r="E14" s="83"/>
      <c r="F14" s="83"/>
    </row>
    <row r="15" spans="1:6" ht="44.25" customHeight="1">
      <c r="A15" s="87" t="s">
        <v>103</v>
      </c>
      <c r="B15" s="88"/>
      <c r="C15" s="88"/>
      <c r="D15" s="89"/>
      <c r="E15" s="21" t="s">
        <v>75</v>
      </c>
      <c r="F15" s="15" t="s">
        <v>57</v>
      </c>
    </row>
    <row r="16" spans="1:6" ht="31.5" customHeight="1">
      <c r="A16" s="3" t="s">
        <v>13</v>
      </c>
      <c r="B16" s="4" t="s">
        <v>14</v>
      </c>
      <c r="C16" s="4" t="s">
        <v>15</v>
      </c>
      <c r="D16" s="5" t="s">
        <v>13</v>
      </c>
      <c r="E16" s="6" t="s">
        <v>54</v>
      </c>
      <c r="F16" s="34">
        <f>F17+F19+F21+F26+F28+F30+F34+F36+F39</f>
        <v>249926.695</v>
      </c>
    </row>
    <row r="17" spans="1:6" ht="21.75" customHeight="1" outlineLevel="1">
      <c r="A17" s="3" t="s">
        <v>13</v>
      </c>
      <c r="B17" s="4" t="s">
        <v>16</v>
      </c>
      <c r="C17" s="4" t="s">
        <v>15</v>
      </c>
      <c r="D17" s="5" t="s">
        <v>13</v>
      </c>
      <c r="E17" s="6" t="s">
        <v>41</v>
      </c>
      <c r="F17" s="34">
        <f>F18</f>
        <v>113467</v>
      </c>
    </row>
    <row r="18" spans="1:9" ht="33" customHeight="1" outlineLevel="1">
      <c r="A18" s="7" t="s">
        <v>13</v>
      </c>
      <c r="B18" s="8" t="s">
        <v>48</v>
      </c>
      <c r="C18" s="8" t="s">
        <v>15</v>
      </c>
      <c r="D18" s="9" t="s">
        <v>17</v>
      </c>
      <c r="E18" s="2" t="s">
        <v>49</v>
      </c>
      <c r="F18" s="33">
        <v>113467</v>
      </c>
      <c r="G18" s="27"/>
      <c r="I18" s="28"/>
    </row>
    <row r="19" spans="1:6" ht="52.5" customHeight="1" outlineLevel="6">
      <c r="A19" s="3" t="s">
        <v>13</v>
      </c>
      <c r="B19" s="4">
        <v>1030000000</v>
      </c>
      <c r="C19" s="4" t="s">
        <v>15</v>
      </c>
      <c r="D19" s="5" t="s">
        <v>13</v>
      </c>
      <c r="E19" s="6" t="s">
        <v>65</v>
      </c>
      <c r="F19" s="34">
        <f>F20</f>
        <v>3933.6</v>
      </c>
    </row>
    <row r="20" spans="1:6" ht="41.25" customHeight="1" outlineLevel="6">
      <c r="A20" s="7" t="s">
        <v>13</v>
      </c>
      <c r="B20" s="8">
        <v>1030200001</v>
      </c>
      <c r="C20" s="8" t="s">
        <v>15</v>
      </c>
      <c r="D20" s="9" t="s">
        <v>17</v>
      </c>
      <c r="E20" s="2" t="s">
        <v>60</v>
      </c>
      <c r="F20" s="33">
        <v>3933.6</v>
      </c>
    </row>
    <row r="21" spans="1:6" ht="22.5" customHeight="1" outlineLevel="1">
      <c r="A21" s="3" t="s">
        <v>13</v>
      </c>
      <c r="B21" s="4" t="s">
        <v>18</v>
      </c>
      <c r="C21" s="4" t="s">
        <v>15</v>
      </c>
      <c r="D21" s="5" t="s">
        <v>13</v>
      </c>
      <c r="E21" s="6" t="s">
        <v>42</v>
      </c>
      <c r="F21" s="34">
        <f>F22+F23+F24+F25</f>
        <v>64222.205</v>
      </c>
    </row>
    <row r="22" spans="1:6" ht="41.25" customHeight="1" outlineLevel="2">
      <c r="A22" s="7" t="s">
        <v>13</v>
      </c>
      <c r="B22" s="8" t="s">
        <v>19</v>
      </c>
      <c r="C22" s="8" t="s">
        <v>15</v>
      </c>
      <c r="D22" s="9" t="s">
        <v>17</v>
      </c>
      <c r="E22" s="2" t="s">
        <v>43</v>
      </c>
      <c r="F22" s="33">
        <v>57680</v>
      </c>
    </row>
    <row r="23" spans="1:6" ht="50.25" customHeight="1" outlineLevel="5">
      <c r="A23" s="7" t="s">
        <v>13</v>
      </c>
      <c r="B23" s="8" t="s">
        <v>20</v>
      </c>
      <c r="C23" s="8" t="s">
        <v>15</v>
      </c>
      <c r="D23" s="9" t="s">
        <v>17</v>
      </c>
      <c r="E23" s="2" t="s">
        <v>44</v>
      </c>
      <c r="F23" s="33">
        <v>3700</v>
      </c>
    </row>
    <row r="24" spans="1:6" ht="33.75" customHeight="1" outlineLevel="5">
      <c r="A24" s="7" t="s">
        <v>13</v>
      </c>
      <c r="B24" s="8" t="s">
        <v>21</v>
      </c>
      <c r="C24" s="8" t="s">
        <v>15</v>
      </c>
      <c r="D24" s="9" t="s">
        <v>17</v>
      </c>
      <c r="E24" s="2" t="s">
        <v>45</v>
      </c>
      <c r="F24" s="33">
        <v>65</v>
      </c>
    </row>
    <row r="25" spans="1:6" ht="43.5" customHeight="1" outlineLevel="6">
      <c r="A25" s="7" t="s">
        <v>13</v>
      </c>
      <c r="B25" s="8">
        <v>1050400002</v>
      </c>
      <c r="C25" s="8" t="s">
        <v>15</v>
      </c>
      <c r="D25" s="9" t="s">
        <v>17</v>
      </c>
      <c r="E25" s="52" t="s">
        <v>88</v>
      </c>
      <c r="F25" s="40">
        <v>2777.205</v>
      </c>
    </row>
    <row r="26" spans="1:6" ht="19.5" customHeight="1" outlineLevel="1">
      <c r="A26" s="3" t="s">
        <v>13</v>
      </c>
      <c r="B26" s="4" t="s">
        <v>22</v>
      </c>
      <c r="C26" s="4" t="s">
        <v>15</v>
      </c>
      <c r="D26" s="5" t="s">
        <v>13</v>
      </c>
      <c r="E26" s="6" t="s">
        <v>46</v>
      </c>
      <c r="F26" s="34">
        <f>F27</f>
        <v>9200</v>
      </c>
    </row>
    <row r="27" spans="1:9" ht="21" customHeight="1" outlineLevel="1">
      <c r="A27" s="7" t="s">
        <v>13</v>
      </c>
      <c r="B27" s="8" t="s">
        <v>50</v>
      </c>
      <c r="C27" s="8" t="s">
        <v>15</v>
      </c>
      <c r="D27" s="9" t="s">
        <v>17</v>
      </c>
      <c r="E27" s="2" t="s">
        <v>51</v>
      </c>
      <c r="F27" s="33">
        <v>9200</v>
      </c>
      <c r="I27" s="28"/>
    </row>
    <row r="28" spans="1:6" ht="18.75" customHeight="1" outlineLevel="1">
      <c r="A28" s="3" t="s">
        <v>13</v>
      </c>
      <c r="B28" s="4" t="s">
        <v>23</v>
      </c>
      <c r="C28" s="4" t="s">
        <v>15</v>
      </c>
      <c r="D28" s="5" t="s">
        <v>13</v>
      </c>
      <c r="E28" s="6" t="s">
        <v>47</v>
      </c>
      <c r="F28" s="34">
        <f>F29</f>
        <v>3615</v>
      </c>
    </row>
    <row r="29" spans="1:9" ht="45.75" customHeight="1" outlineLevel="1">
      <c r="A29" s="7" t="s">
        <v>13</v>
      </c>
      <c r="B29" s="8" t="s">
        <v>52</v>
      </c>
      <c r="C29" s="8" t="s">
        <v>15</v>
      </c>
      <c r="D29" s="9" t="s">
        <v>17</v>
      </c>
      <c r="E29" s="2" t="s">
        <v>53</v>
      </c>
      <c r="F29" s="33">
        <v>3615</v>
      </c>
      <c r="I29" s="28"/>
    </row>
    <row r="30" spans="1:7" ht="64.5" customHeight="1" outlineLevel="1">
      <c r="A30" s="3" t="s">
        <v>13</v>
      </c>
      <c r="B30" s="4" t="s">
        <v>25</v>
      </c>
      <c r="C30" s="14" t="s">
        <v>15</v>
      </c>
      <c r="D30" s="5" t="s">
        <v>13</v>
      </c>
      <c r="E30" s="6" t="s">
        <v>0</v>
      </c>
      <c r="F30" s="34">
        <f>F31+F32+F33</f>
        <v>8846.7</v>
      </c>
      <c r="G30" s="27"/>
    </row>
    <row r="31" spans="1:6" ht="42.75" customHeight="1" outlineLevel="2">
      <c r="A31" s="7" t="s">
        <v>13</v>
      </c>
      <c r="B31" s="8" t="s">
        <v>27</v>
      </c>
      <c r="C31" s="8" t="s">
        <v>15</v>
      </c>
      <c r="D31" s="9" t="s">
        <v>26</v>
      </c>
      <c r="E31" s="2" t="s">
        <v>1</v>
      </c>
      <c r="F31" s="33">
        <v>0.2</v>
      </c>
    </row>
    <row r="32" spans="1:6" ht="99" customHeight="1" outlineLevel="2">
      <c r="A32" s="7" t="s">
        <v>13</v>
      </c>
      <c r="B32" s="8" t="s">
        <v>29</v>
      </c>
      <c r="C32" s="8" t="s">
        <v>15</v>
      </c>
      <c r="D32" s="9" t="s">
        <v>26</v>
      </c>
      <c r="E32" s="2" t="s">
        <v>55</v>
      </c>
      <c r="F32" s="33">
        <v>8700.3</v>
      </c>
    </row>
    <row r="33" spans="1:6" ht="99" customHeight="1" outlineLevel="2">
      <c r="A33" s="7" t="s">
        <v>13</v>
      </c>
      <c r="B33" s="8">
        <v>1110900000</v>
      </c>
      <c r="C33" s="8" t="s">
        <v>15</v>
      </c>
      <c r="D33" s="9" t="s">
        <v>26</v>
      </c>
      <c r="E33" s="2" t="s">
        <v>69</v>
      </c>
      <c r="F33" s="33">
        <v>146.2</v>
      </c>
    </row>
    <row r="34" spans="1:6" ht="40.5" customHeight="1" outlineLevel="1">
      <c r="A34" s="3" t="s">
        <v>13</v>
      </c>
      <c r="B34" s="4" t="s">
        <v>30</v>
      </c>
      <c r="C34" s="4" t="s">
        <v>15</v>
      </c>
      <c r="D34" s="5" t="s">
        <v>13</v>
      </c>
      <c r="E34" s="6" t="s">
        <v>2</v>
      </c>
      <c r="F34" s="34">
        <f>F35</f>
        <v>1258.4</v>
      </c>
    </row>
    <row r="35" spans="1:6" ht="24" customHeight="1" outlineLevel="5">
      <c r="A35" s="7" t="s">
        <v>13</v>
      </c>
      <c r="B35" s="8" t="s">
        <v>31</v>
      </c>
      <c r="C35" s="8" t="s">
        <v>15</v>
      </c>
      <c r="D35" s="9" t="s">
        <v>26</v>
      </c>
      <c r="E35" s="2" t="s">
        <v>3</v>
      </c>
      <c r="F35" s="33">
        <v>1258.4</v>
      </c>
    </row>
    <row r="36" spans="1:6" ht="39.75" customHeight="1" outlineLevel="1">
      <c r="A36" s="3" t="s">
        <v>13</v>
      </c>
      <c r="B36" s="4" t="s">
        <v>32</v>
      </c>
      <c r="C36" s="4" t="s">
        <v>15</v>
      </c>
      <c r="D36" s="5" t="s">
        <v>13</v>
      </c>
      <c r="E36" s="53" t="s">
        <v>89</v>
      </c>
      <c r="F36" s="34">
        <f>F37+F38</f>
        <v>44899.29</v>
      </c>
    </row>
    <row r="37" spans="1:6" ht="20.25" customHeight="1" outlineLevel="2">
      <c r="A37" s="7" t="s">
        <v>13</v>
      </c>
      <c r="B37" s="8">
        <v>1130100000</v>
      </c>
      <c r="C37" s="8" t="s">
        <v>15</v>
      </c>
      <c r="D37" s="9" t="s">
        <v>33</v>
      </c>
      <c r="E37" s="2" t="s">
        <v>59</v>
      </c>
      <c r="F37" s="33">
        <v>44703</v>
      </c>
    </row>
    <row r="38" spans="1:6" ht="20.25" customHeight="1" outlineLevel="2">
      <c r="A38" s="7" t="str">
        <f>$A$37</f>
        <v>000</v>
      </c>
      <c r="B38" s="8">
        <v>1130200000</v>
      </c>
      <c r="C38" s="8" t="str">
        <f>$C$37</f>
        <v>0000</v>
      </c>
      <c r="D38" s="9">
        <v>130</v>
      </c>
      <c r="E38" s="2" t="str">
        <f>'[1]Документ (1)'!$E$40</f>
        <v>Прочие доходы от компенсации затрат государства</v>
      </c>
      <c r="F38" s="33">
        <v>196.29</v>
      </c>
    </row>
    <row r="39" spans="1:6" ht="21" customHeight="1" outlineLevel="1">
      <c r="A39" s="3" t="s">
        <v>13</v>
      </c>
      <c r="B39" s="4" t="s">
        <v>36</v>
      </c>
      <c r="C39" s="4" t="s">
        <v>15</v>
      </c>
      <c r="D39" s="5" t="s">
        <v>13</v>
      </c>
      <c r="E39" s="6" t="s">
        <v>4</v>
      </c>
      <c r="F39" s="34">
        <f>F40</f>
        <v>484.5</v>
      </c>
    </row>
    <row r="40" spans="1:6" ht="31.5" customHeight="1" outlineLevel="6">
      <c r="A40" s="7" t="s">
        <v>13</v>
      </c>
      <c r="B40" s="8">
        <v>1161100000</v>
      </c>
      <c r="C40" s="8" t="s">
        <v>15</v>
      </c>
      <c r="D40" s="9" t="s">
        <v>37</v>
      </c>
      <c r="E40" s="54" t="s">
        <v>90</v>
      </c>
      <c r="F40" s="33">
        <v>484.5</v>
      </c>
    </row>
    <row r="41" spans="1:6" ht="21" customHeight="1">
      <c r="A41" s="3" t="s">
        <v>13</v>
      </c>
      <c r="B41" s="4" t="s">
        <v>38</v>
      </c>
      <c r="C41" s="4" t="s">
        <v>15</v>
      </c>
      <c r="D41" s="5" t="s">
        <v>13</v>
      </c>
      <c r="E41" s="6" t="s">
        <v>5</v>
      </c>
      <c r="F41" s="39">
        <f>F42+F110+F113+F107</f>
        <v>508697.58099999995</v>
      </c>
    </row>
    <row r="42" spans="1:6" ht="39.75" customHeight="1" outlineLevel="1">
      <c r="A42" s="3" t="s">
        <v>13</v>
      </c>
      <c r="B42" s="4" t="s">
        <v>39</v>
      </c>
      <c r="C42" s="4" t="s">
        <v>15</v>
      </c>
      <c r="D42" s="5" t="s">
        <v>13</v>
      </c>
      <c r="E42" s="6" t="s">
        <v>6</v>
      </c>
      <c r="F42" s="39">
        <f>F43+F47+F67+F94+F103+F101</f>
        <v>508352.1769999999</v>
      </c>
    </row>
    <row r="43" spans="1:6" ht="40.5" customHeight="1" outlineLevel="2">
      <c r="A43" s="56" t="s">
        <v>13</v>
      </c>
      <c r="B43" s="59">
        <v>2021000000</v>
      </c>
      <c r="C43" s="57" t="s">
        <v>15</v>
      </c>
      <c r="D43" s="58">
        <v>150</v>
      </c>
      <c r="E43" s="55" t="s">
        <v>91</v>
      </c>
      <c r="F43" s="34">
        <f>F44</f>
        <v>59195</v>
      </c>
    </row>
    <row r="44" spans="1:6" ht="24" customHeight="1" outlineLevel="4">
      <c r="A44" s="60" t="s">
        <v>13</v>
      </c>
      <c r="B44" s="61">
        <v>2021500100</v>
      </c>
      <c r="C44" s="61" t="s">
        <v>15</v>
      </c>
      <c r="D44" s="62">
        <v>150</v>
      </c>
      <c r="E44" s="2" t="s">
        <v>7</v>
      </c>
      <c r="F44" s="33">
        <f>F45</f>
        <v>59195</v>
      </c>
    </row>
    <row r="45" spans="1:6" ht="58.5" customHeight="1" outlineLevel="5">
      <c r="A45" s="7" t="s">
        <v>13</v>
      </c>
      <c r="B45" s="8">
        <v>2021500105</v>
      </c>
      <c r="C45" s="8" t="s">
        <v>15</v>
      </c>
      <c r="D45" s="9">
        <v>150</v>
      </c>
      <c r="E45" s="52" t="s">
        <v>92</v>
      </c>
      <c r="F45" s="33">
        <f>F46</f>
        <v>59195</v>
      </c>
    </row>
    <row r="46" spans="1:6" ht="61.5" customHeight="1" outlineLevel="6">
      <c r="A46" s="7" t="s">
        <v>28</v>
      </c>
      <c r="B46" s="8">
        <v>2021500105</v>
      </c>
      <c r="C46" s="8" t="s">
        <v>15</v>
      </c>
      <c r="D46" s="9">
        <v>150</v>
      </c>
      <c r="E46" s="63" t="s">
        <v>92</v>
      </c>
      <c r="F46" s="33">
        <v>59195</v>
      </c>
    </row>
    <row r="47" spans="1:6" ht="45" customHeight="1" outlineLevel="2">
      <c r="A47" s="3" t="s">
        <v>13</v>
      </c>
      <c r="B47" s="4">
        <v>20220000</v>
      </c>
      <c r="C47" s="4" t="s">
        <v>15</v>
      </c>
      <c r="D47" s="5">
        <v>150</v>
      </c>
      <c r="E47" s="6" t="s">
        <v>58</v>
      </c>
      <c r="F47" s="39">
        <f>F48+F51+F54+F57+F60</f>
        <v>141987.53699999998</v>
      </c>
    </row>
    <row r="48" spans="1:6" ht="120" customHeight="1" outlineLevel="3">
      <c r="A48" s="3" t="s">
        <v>13</v>
      </c>
      <c r="B48" s="4">
        <v>2022021600</v>
      </c>
      <c r="C48" s="4" t="s">
        <v>15</v>
      </c>
      <c r="D48" s="5">
        <v>150</v>
      </c>
      <c r="E48" s="6" t="s">
        <v>61</v>
      </c>
      <c r="F48" s="34">
        <f>F49</f>
        <v>18861.9</v>
      </c>
    </row>
    <row r="49" spans="1:6" ht="97.5" customHeight="1" outlineLevel="3">
      <c r="A49" s="7" t="s">
        <v>13</v>
      </c>
      <c r="B49" s="8">
        <v>2022021605</v>
      </c>
      <c r="C49" s="8" t="s">
        <v>15</v>
      </c>
      <c r="D49" s="9">
        <v>150</v>
      </c>
      <c r="E49" s="2" t="s">
        <v>62</v>
      </c>
      <c r="F49" s="33">
        <f>F50</f>
        <v>18861.9</v>
      </c>
    </row>
    <row r="50" spans="1:6" ht="91.5" customHeight="1" outlineLevel="3">
      <c r="A50" s="7">
        <v>919</v>
      </c>
      <c r="B50" s="8">
        <v>2022021605</v>
      </c>
      <c r="C50" s="8" t="s">
        <v>15</v>
      </c>
      <c r="D50" s="9">
        <v>150</v>
      </c>
      <c r="E50" s="2" t="s">
        <v>62</v>
      </c>
      <c r="F50" s="33">
        <f>17946+915.9</f>
        <v>18861.9</v>
      </c>
    </row>
    <row r="51" spans="1:13" ht="75" customHeight="1" outlineLevel="3">
      <c r="A51" s="3" t="s">
        <v>13</v>
      </c>
      <c r="B51" s="4">
        <v>2022530400</v>
      </c>
      <c r="C51" s="4" t="s">
        <v>15</v>
      </c>
      <c r="D51" s="5">
        <v>150</v>
      </c>
      <c r="E51" s="65" t="s">
        <v>93</v>
      </c>
      <c r="F51" s="34">
        <f>F52</f>
        <v>14971.2</v>
      </c>
      <c r="J51" s="81"/>
      <c r="K51" s="81"/>
      <c r="L51" s="81"/>
      <c r="M51" s="81"/>
    </row>
    <row r="52" spans="1:6" ht="81.75" customHeight="1" outlineLevel="3">
      <c r="A52" s="7" t="s">
        <v>13</v>
      </c>
      <c r="B52" s="8">
        <v>2022530405</v>
      </c>
      <c r="C52" s="8" t="s">
        <v>15</v>
      </c>
      <c r="D52" s="9">
        <v>150</v>
      </c>
      <c r="E52" s="41" t="s">
        <v>84</v>
      </c>
      <c r="F52" s="33">
        <f>F53</f>
        <v>14971.2</v>
      </c>
    </row>
    <row r="53" spans="1:6" ht="84" customHeight="1" outlineLevel="3">
      <c r="A53" s="7">
        <v>903</v>
      </c>
      <c r="B53" s="8">
        <v>2022530405</v>
      </c>
      <c r="C53" s="8" t="s">
        <v>15</v>
      </c>
      <c r="D53" s="9">
        <v>150</v>
      </c>
      <c r="E53" s="41" t="s">
        <v>84</v>
      </c>
      <c r="F53" s="33">
        <f>14241.5+729.7</f>
        <v>14971.2</v>
      </c>
    </row>
    <row r="54" spans="1:6" ht="48.75" customHeight="1" outlineLevel="3">
      <c r="A54" s="56" t="s">
        <v>13</v>
      </c>
      <c r="B54" s="57">
        <v>2022549700</v>
      </c>
      <c r="C54" s="57" t="s">
        <v>15</v>
      </c>
      <c r="D54" s="58">
        <v>150</v>
      </c>
      <c r="E54" s="65" t="s">
        <v>94</v>
      </c>
      <c r="F54" s="34">
        <f>F55</f>
        <v>292.22999999999996</v>
      </c>
    </row>
    <row r="55" spans="1:6" ht="55.5" customHeight="1" outlineLevel="3">
      <c r="A55" s="7" t="s">
        <v>13</v>
      </c>
      <c r="B55" s="8">
        <v>2022549705</v>
      </c>
      <c r="C55" s="8" t="s">
        <v>15</v>
      </c>
      <c r="D55" s="9">
        <v>150</v>
      </c>
      <c r="E55" s="38" t="s">
        <v>83</v>
      </c>
      <c r="F55" s="33">
        <f>F56</f>
        <v>292.22999999999996</v>
      </c>
    </row>
    <row r="56" spans="1:6" ht="57" customHeight="1" outlineLevel="3">
      <c r="A56" s="7">
        <v>954</v>
      </c>
      <c r="B56" s="8">
        <v>2022549705</v>
      </c>
      <c r="C56" s="8" t="s">
        <v>15</v>
      </c>
      <c r="D56" s="9">
        <v>150</v>
      </c>
      <c r="E56" s="38" t="s">
        <v>83</v>
      </c>
      <c r="F56" s="33">
        <f>304.77-12.54</f>
        <v>292.22999999999996</v>
      </c>
    </row>
    <row r="57" spans="1:6" ht="33" customHeight="1" outlineLevel="3">
      <c r="A57" s="56" t="str">
        <f>$A$54</f>
        <v>000</v>
      </c>
      <c r="B57" s="57">
        <v>2022551900</v>
      </c>
      <c r="C57" s="57" t="str">
        <f>$C$54</f>
        <v>0000</v>
      </c>
      <c r="D57" s="58">
        <v>150</v>
      </c>
      <c r="E57" s="66" t="s">
        <v>95</v>
      </c>
      <c r="F57" s="34">
        <f>F58</f>
        <v>157.89</v>
      </c>
    </row>
    <row r="58" spans="1:6" ht="41.25" customHeight="1" outlineLevel="3">
      <c r="A58" s="7" t="str">
        <f>$A$55</f>
        <v>000</v>
      </c>
      <c r="B58" s="8">
        <v>2022551905</v>
      </c>
      <c r="C58" s="8" t="str">
        <f>$C$56</f>
        <v>0000</v>
      </c>
      <c r="D58" s="9">
        <v>150</v>
      </c>
      <c r="E58" s="23" t="s">
        <v>87</v>
      </c>
      <c r="F58" s="33">
        <f>F59</f>
        <v>157.89</v>
      </c>
    </row>
    <row r="59" spans="1:6" ht="36.75" customHeight="1" outlineLevel="3">
      <c r="A59" s="7">
        <v>902</v>
      </c>
      <c r="B59" s="8">
        <v>2022551905</v>
      </c>
      <c r="C59" s="8" t="str">
        <f>$C$58</f>
        <v>0000</v>
      </c>
      <c r="D59" s="9">
        <v>150</v>
      </c>
      <c r="E59" s="23" t="s">
        <v>87</v>
      </c>
      <c r="F59" s="33">
        <v>157.89</v>
      </c>
    </row>
    <row r="60" spans="1:6" ht="21.75" customHeight="1" outlineLevel="4">
      <c r="A60" s="3" t="s">
        <v>13</v>
      </c>
      <c r="B60" s="4">
        <v>2022999900</v>
      </c>
      <c r="C60" s="4" t="s">
        <v>15</v>
      </c>
      <c r="D60" s="5">
        <v>150</v>
      </c>
      <c r="E60" s="6" t="s">
        <v>8</v>
      </c>
      <c r="F60" s="39">
        <f>F61</f>
        <v>107704.31699999998</v>
      </c>
    </row>
    <row r="61" spans="1:6" ht="21.75" customHeight="1" outlineLevel="5">
      <c r="A61" s="7" t="s">
        <v>13</v>
      </c>
      <c r="B61" s="8">
        <v>2022999905</v>
      </c>
      <c r="C61" s="8" t="s">
        <v>15</v>
      </c>
      <c r="D61" s="9">
        <v>150</v>
      </c>
      <c r="E61" s="2" t="s">
        <v>9</v>
      </c>
      <c r="F61" s="40">
        <f>F62+F63+F64+F65+F66</f>
        <v>107704.31699999998</v>
      </c>
    </row>
    <row r="62" spans="1:6" ht="21.75" customHeight="1" outlineLevel="6">
      <c r="A62" s="7" t="s">
        <v>35</v>
      </c>
      <c r="B62" s="8">
        <v>2022999905</v>
      </c>
      <c r="C62" s="8" t="s">
        <v>15</v>
      </c>
      <c r="D62" s="9">
        <v>150</v>
      </c>
      <c r="E62" s="2" t="s">
        <v>9</v>
      </c>
      <c r="F62" s="33">
        <f>1684.65+900</f>
        <v>2584.65</v>
      </c>
    </row>
    <row r="63" spans="1:6" ht="22.5" customHeight="1" outlineLevel="6">
      <c r="A63" s="7" t="s">
        <v>28</v>
      </c>
      <c r="B63" s="8">
        <v>2022999905</v>
      </c>
      <c r="C63" s="8" t="s">
        <v>15</v>
      </c>
      <c r="D63" s="9">
        <v>150</v>
      </c>
      <c r="E63" s="2" t="s">
        <v>9</v>
      </c>
      <c r="F63" s="40">
        <f>83492.7+975.667+2592.4</f>
        <v>87060.76699999999</v>
      </c>
    </row>
    <row r="64" spans="1:6" ht="22.5" customHeight="1" outlineLevel="6">
      <c r="A64" s="7">
        <v>919</v>
      </c>
      <c r="B64" s="8">
        <v>202999905</v>
      </c>
      <c r="C64" s="8" t="str">
        <f>$C$63</f>
        <v>0000</v>
      </c>
      <c r="D64" s="9">
        <v>150</v>
      </c>
      <c r="E64" s="2" t="str">
        <f>$E$63</f>
        <v>Прочие субсидии бюджетам муниципальных районов</v>
      </c>
      <c r="F64" s="40">
        <f>16044+132.9</f>
        <v>16176.9</v>
      </c>
    </row>
    <row r="65" spans="1:6" ht="22.5" customHeight="1" outlineLevel="6">
      <c r="A65" s="7">
        <v>936</v>
      </c>
      <c r="B65" s="8">
        <v>2022999905</v>
      </c>
      <c r="C65" s="8" t="str">
        <f>$C$63</f>
        <v>0000</v>
      </c>
      <c r="D65" s="9">
        <v>150</v>
      </c>
      <c r="E65" s="2" t="str">
        <f>$E$63</f>
        <v>Прочие субсидии бюджетам муниципальных районов</v>
      </c>
      <c r="F65" s="40">
        <v>51</v>
      </c>
    </row>
    <row r="66" spans="1:6" ht="22.5" customHeight="1" outlineLevel="6">
      <c r="A66" s="7">
        <v>954</v>
      </c>
      <c r="B66" s="8">
        <v>2022999905</v>
      </c>
      <c r="C66" s="8" t="str">
        <f>$C$65</f>
        <v>0000</v>
      </c>
      <c r="D66" s="9">
        <v>150</v>
      </c>
      <c r="E66" s="2" t="str">
        <f>$E$65</f>
        <v>Прочие субсидии бюджетам муниципальных районов</v>
      </c>
      <c r="F66" s="40">
        <v>1831</v>
      </c>
    </row>
    <row r="67" spans="1:6" ht="40.5" customHeight="1" outlineLevel="2">
      <c r="A67" s="3" t="s">
        <v>13</v>
      </c>
      <c r="B67" s="4">
        <v>2023000000</v>
      </c>
      <c r="C67" s="4" t="s">
        <v>15</v>
      </c>
      <c r="D67" s="5">
        <v>150</v>
      </c>
      <c r="E67" s="6" t="s">
        <v>70</v>
      </c>
      <c r="F67" s="34">
        <f>F68+F76+F79+F82+F91+F85+F88</f>
        <v>282374.04</v>
      </c>
    </row>
    <row r="68" spans="1:6" ht="40.5" customHeight="1" outlineLevel="4">
      <c r="A68" s="3" t="s">
        <v>13</v>
      </c>
      <c r="B68" s="4">
        <v>2023002400</v>
      </c>
      <c r="C68" s="4" t="s">
        <v>15</v>
      </c>
      <c r="D68" s="5">
        <v>150</v>
      </c>
      <c r="E68" s="6" t="s">
        <v>10</v>
      </c>
      <c r="F68" s="34">
        <f>F69</f>
        <v>22506.3</v>
      </c>
    </row>
    <row r="69" spans="1:6" ht="39" customHeight="1" outlineLevel="5">
      <c r="A69" s="7" t="s">
        <v>13</v>
      </c>
      <c r="B69" s="8">
        <v>2023002405</v>
      </c>
      <c r="C69" s="8" t="s">
        <v>15</v>
      </c>
      <c r="D69" s="9">
        <v>150</v>
      </c>
      <c r="E69" s="2" t="s">
        <v>11</v>
      </c>
      <c r="F69" s="33">
        <f>F70+F71+F72+F73+F74+F75</f>
        <v>22506.3</v>
      </c>
    </row>
    <row r="70" spans="1:6" ht="39.75" customHeight="1" hidden="1" outlineLevel="6">
      <c r="A70" s="7" t="s">
        <v>34</v>
      </c>
      <c r="B70" s="8">
        <v>2023002405</v>
      </c>
      <c r="C70" s="8" t="s">
        <v>15</v>
      </c>
      <c r="D70" s="9">
        <v>150</v>
      </c>
      <c r="E70" s="2" t="s">
        <v>11</v>
      </c>
      <c r="F70" s="33">
        <f>1092-345.2-746.8</f>
        <v>0</v>
      </c>
    </row>
    <row r="71" spans="1:6" ht="39.75" customHeight="1" outlineLevel="6">
      <c r="A71" s="7" t="s">
        <v>35</v>
      </c>
      <c r="B71" s="8">
        <v>2023002405</v>
      </c>
      <c r="C71" s="8" t="s">
        <v>15</v>
      </c>
      <c r="D71" s="9">
        <v>150</v>
      </c>
      <c r="E71" s="2" t="s">
        <v>11</v>
      </c>
      <c r="F71" s="33">
        <f>10811.9-13.8-1655.4-8921.2</f>
        <v>221.5</v>
      </c>
    </row>
    <row r="72" spans="1:6" ht="39.75" customHeight="1" outlineLevel="6">
      <c r="A72" s="7" t="s">
        <v>28</v>
      </c>
      <c r="B72" s="8">
        <v>2023002405</v>
      </c>
      <c r="C72" s="8" t="s">
        <v>15</v>
      </c>
      <c r="D72" s="9">
        <v>150</v>
      </c>
      <c r="E72" s="2" t="s">
        <v>11</v>
      </c>
      <c r="F72" s="33">
        <f>7535.8+359+2115+0.2+9786+229.5</f>
        <v>20025.5</v>
      </c>
    </row>
    <row r="73" spans="1:6" ht="41.25" customHeight="1" outlineLevel="6">
      <c r="A73" s="7">
        <v>919</v>
      </c>
      <c r="B73" s="8">
        <v>2023002405</v>
      </c>
      <c r="C73" s="8" t="s">
        <v>15</v>
      </c>
      <c r="D73" s="9">
        <v>150</v>
      </c>
      <c r="E73" s="2" t="s">
        <v>11</v>
      </c>
      <c r="F73" s="33">
        <v>15</v>
      </c>
    </row>
    <row r="74" spans="1:6" ht="39" customHeight="1" outlineLevel="6">
      <c r="A74" s="7" t="s">
        <v>40</v>
      </c>
      <c r="B74" s="8">
        <v>2023002405</v>
      </c>
      <c r="C74" s="8" t="s">
        <v>15</v>
      </c>
      <c r="D74" s="9">
        <v>150</v>
      </c>
      <c r="E74" s="2" t="s">
        <v>11</v>
      </c>
      <c r="F74" s="33">
        <f>2704.1-459.6-0.2</f>
        <v>2244.3</v>
      </c>
    </row>
    <row r="75" spans="1:6" ht="41.25" customHeight="1" hidden="1" outlineLevel="6">
      <c r="A75" s="7">
        <v>954</v>
      </c>
      <c r="B75" s="8">
        <v>2023002405</v>
      </c>
      <c r="C75" s="8" t="s">
        <v>15</v>
      </c>
      <c r="D75" s="9">
        <v>150</v>
      </c>
      <c r="E75" s="2" t="s">
        <v>11</v>
      </c>
      <c r="F75" s="33">
        <f>118-118</f>
        <v>0</v>
      </c>
    </row>
    <row r="76" spans="1:6" ht="59.25" customHeight="1" outlineLevel="4" collapsed="1">
      <c r="A76" s="3" t="s">
        <v>13</v>
      </c>
      <c r="B76" s="4">
        <v>2023002700</v>
      </c>
      <c r="C76" s="4" t="s">
        <v>15</v>
      </c>
      <c r="D76" s="5">
        <v>150</v>
      </c>
      <c r="E76" s="65" t="s">
        <v>96</v>
      </c>
      <c r="F76" s="34">
        <f>F77</f>
        <v>10637</v>
      </c>
    </row>
    <row r="77" spans="1:6" ht="60" customHeight="1" outlineLevel="5">
      <c r="A77" s="7" t="s">
        <v>13</v>
      </c>
      <c r="B77" s="8">
        <v>2023002705</v>
      </c>
      <c r="C77" s="8" t="s">
        <v>15</v>
      </c>
      <c r="D77" s="9">
        <v>150</v>
      </c>
      <c r="E77" s="2" t="s">
        <v>56</v>
      </c>
      <c r="F77" s="33">
        <f>F78</f>
        <v>10637</v>
      </c>
    </row>
    <row r="78" spans="1:6" ht="64.5" customHeight="1" outlineLevel="5">
      <c r="A78" s="7">
        <v>903</v>
      </c>
      <c r="B78" s="8">
        <v>2023002705</v>
      </c>
      <c r="C78" s="8" t="s">
        <v>15</v>
      </c>
      <c r="D78" s="9">
        <v>150</v>
      </c>
      <c r="E78" s="2" t="s">
        <v>56</v>
      </c>
      <c r="F78" s="33">
        <f>11149-512</f>
        <v>10637</v>
      </c>
    </row>
    <row r="79" spans="1:6" ht="105.75" customHeight="1" outlineLevel="5">
      <c r="A79" s="11" t="s">
        <v>13</v>
      </c>
      <c r="B79" s="4">
        <v>2023002900</v>
      </c>
      <c r="C79" s="4" t="s">
        <v>15</v>
      </c>
      <c r="D79" s="5">
        <v>150</v>
      </c>
      <c r="E79" s="65" t="s">
        <v>97</v>
      </c>
      <c r="F79" s="34">
        <f>F80</f>
        <v>1919</v>
      </c>
    </row>
    <row r="80" spans="1:6" ht="97.5" customHeight="1" outlineLevel="5">
      <c r="A80" s="10" t="s">
        <v>13</v>
      </c>
      <c r="B80" s="8">
        <v>2023002905</v>
      </c>
      <c r="C80" s="8" t="s">
        <v>15</v>
      </c>
      <c r="D80" s="9">
        <v>150</v>
      </c>
      <c r="E80" s="2" t="s">
        <v>66</v>
      </c>
      <c r="F80" s="33">
        <f>F81</f>
        <v>1919</v>
      </c>
    </row>
    <row r="81" spans="1:6" ht="97.5" customHeight="1" outlineLevel="5">
      <c r="A81" s="7">
        <v>903</v>
      </c>
      <c r="B81" s="8">
        <v>2023002905</v>
      </c>
      <c r="C81" s="8" t="s">
        <v>15</v>
      </c>
      <c r="D81" s="9">
        <v>150</v>
      </c>
      <c r="E81" s="2" t="s">
        <v>66</v>
      </c>
      <c r="F81" s="33">
        <v>1919</v>
      </c>
    </row>
    <row r="82" spans="1:6" ht="81.75" customHeight="1" outlineLevel="5">
      <c r="A82" s="11" t="s">
        <v>13</v>
      </c>
      <c r="B82" s="4">
        <v>2023508200</v>
      </c>
      <c r="C82" s="4" t="s">
        <v>15</v>
      </c>
      <c r="D82" s="5">
        <v>150</v>
      </c>
      <c r="E82" s="65" t="s">
        <v>98</v>
      </c>
      <c r="F82" s="34">
        <f>F83</f>
        <v>5997.6</v>
      </c>
    </row>
    <row r="83" spans="1:6" ht="77.25" customHeight="1" outlineLevel="6">
      <c r="A83" s="10" t="s">
        <v>13</v>
      </c>
      <c r="B83" s="8">
        <v>2023508205</v>
      </c>
      <c r="C83" s="8" t="s">
        <v>15</v>
      </c>
      <c r="D83" s="9">
        <v>150</v>
      </c>
      <c r="E83" s="63" t="s">
        <v>99</v>
      </c>
      <c r="F83" s="33">
        <f>F84</f>
        <v>5997.6</v>
      </c>
    </row>
    <row r="84" spans="1:6" ht="77.25" customHeight="1" outlineLevel="6">
      <c r="A84" s="10" t="s">
        <v>24</v>
      </c>
      <c r="B84" s="8">
        <v>2023508205</v>
      </c>
      <c r="C84" s="8" t="s">
        <v>15</v>
      </c>
      <c r="D84" s="9">
        <v>150</v>
      </c>
      <c r="E84" s="63" t="s">
        <v>99</v>
      </c>
      <c r="F84" s="33">
        <f>11348.7-5351.1</f>
        <v>5997.6</v>
      </c>
    </row>
    <row r="85" spans="1:13" ht="77.25" customHeight="1" outlineLevel="6">
      <c r="A85" s="11" t="s">
        <v>13</v>
      </c>
      <c r="B85" s="4">
        <v>2023512000</v>
      </c>
      <c r="C85" s="4" t="s">
        <v>15</v>
      </c>
      <c r="D85" s="5">
        <v>150</v>
      </c>
      <c r="E85" s="22" t="s">
        <v>71</v>
      </c>
      <c r="F85" s="34">
        <f>F86</f>
        <v>0.54</v>
      </c>
      <c r="I85" s="81"/>
      <c r="J85" s="81"/>
      <c r="K85" s="81"/>
      <c r="L85" s="81"/>
      <c r="M85" s="81"/>
    </row>
    <row r="86" spans="1:6" ht="77.25" customHeight="1" outlineLevel="6">
      <c r="A86" s="10" t="s">
        <v>13</v>
      </c>
      <c r="B86" s="8">
        <v>2023512005</v>
      </c>
      <c r="C86" s="8" t="s">
        <v>15</v>
      </c>
      <c r="D86" s="9">
        <v>150</v>
      </c>
      <c r="E86" s="23" t="s">
        <v>72</v>
      </c>
      <c r="F86" s="33">
        <f>F87</f>
        <v>0.54</v>
      </c>
    </row>
    <row r="87" spans="1:6" ht="77.25" customHeight="1" outlineLevel="6">
      <c r="A87" s="7">
        <v>936</v>
      </c>
      <c r="B87" s="8">
        <v>2023512005</v>
      </c>
      <c r="C87" s="8" t="s">
        <v>15</v>
      </c>
      <c r="D87" s="9">
        <v>150</v>
      </c>
      <c r="E87" s="23" t="s">
        <v>72</v>
      </c>
      <c r="F87" s="33">
        <v>0.54</v>
      </c>
    </row>
    <row r="88" spans="1:6" ht="54" customHeight="1" outlineLevel="6">
      <c r="A88" s="64" t="s">
        <v>13</v>
      </c>
      <c r="B88" s="57">
        <v>2023546900</v>
      </c>
      <c r="C88" s="57" t="s">
        <v>15</v>
      </c>
      <c r="D88" s="58">
        <v>150</v>
      </c>
      <c r="E88" s="65" t="s">
        <v>100</v>
      </c>
      <c r="F88" s="34">
        <f>F89</f>
        <v>565.4</v>
      </c>
    </row>
    <row r="89" spans="1:6" ht="43.5" customHeight="1" outlineLevel="6">
      <c r="A89" s="10" t="s">
        <v>13</v>
      </c>
      <c r="B89" s="8">
        <f>$B$90</f>
        <v>2023546905</v>
      </c>
      <c r="C89" s="8" t="s">
        <v>15</v>
      </c>
      <c r="D89" s="9">
        <v>150</v>
      </c>
      <c r="E89" s="42" t="s">
        <v>85</v>
      </c>
      <c r="F89" s="33">
        <f>F90</f>
        <v>565.4</v>
      </c>
    </row>
    <row r="90" spans="1:6" ht="45.75" customHeight="1" outlineLevel="6">
      <c r="A90" s="7">
        <v>936</v>
      </c>
      <c r="B90" s="8">
        <v>2023546905</v>
      </c>
      <c r="C90" s="8" t="s">
        <v>15</v>
      </c>
      <c r="D90" s="9">
        <v>150</v>
      </c>
      <c r="E90" s="42" t="s">
        <v>85</v>
      </c>
      <c r="F90" s="33">
        <v>565.4</v>
      </c>
    </row>
    <row r="91" spans="1:6" ht="24.75" customHeight="1" outlineLevel="6">
      <c r="A91" s="3" t="s">
        <v>13</v>
      </c>
      <c r="B91" s="4">
        <v>2023999900</v>
      </c>
      <c r="C91" s="4" t="s">
        <v>15</v>
      </c>
      <c r="D91" s="5">
        <v>150</v>
      </c>
      <c r="E91" s="6" t="s">
        <v>63</v>
      </c>
      <c r="F91" s="34">
        <f>F92</f>
        <v>240748.19999999998</v>
      </c>
    </row>
    <row r="92" spans="1:6" ht="19.5" customHeight="1" outlineLevel="6">
      <c r="A92" s="10" t="s">
        <v>13</v>
      </c>
      <c r="B92" s="8">
        <v>2023999905</v>
      </c>
      <c r="C92" s="8" t="s">
        <v>15</v>
      </c>
      <c r="D92" s="9">
        <v>150</v>
      </c>
      <c r="E92" s="2" t="s">
        <v>64</v>
      </c>
      <c r="F92" s="33">
        <f>F93</f>
        <v>240748.19999999998</v>
      </c>
    </row>
    <row r="93" spans="1:6" ht="19.5" customHeight="1" outlineLevel="6">
      <c r="A93" s="7">
        <v>903</v>
      </c>
      <c r="B93" s="8">
        <v>2023999905</v>
      </c>
      <c r="C93" s="8" t="s">
        <v>15</v>
      </c>
      <c r="D93" s="9">
        <v>150</v>
      </c>
      <c r="E93" s="2" t="s">
        <v>64</v>
      </c>
      <c r="F93" s="35">
        <f>237661.3+3086.9</f>
        <v>240748.19999999998</v>
      </c>
    </row>
    <row r="94" spans="1:12" ht="93.75" customHeight="1" outlineLevel="6">
      <c r="A94" s="11" t="s">
        <v>13</v>
      </c>
      <c r="B94" s="4">
        <v>2024001400</v>
      </c>
      <c r="C94" s="4" t="s">
        <v>15</v>
      </c>
      <c r="D94" s="5">
        <v>150</v>
      </c>
      <c r="E94" s="65" t="s">
        <v>101</v>
      </c>
      <c r="F94" s="34">
        <f>F95</f>
        <v>5596.1</v>
      </c>
      <c r="I94" s="81"/>
      <c r="J94" s="81"/>
      <c r="K94" s="81"/>
      <c r="L94" s="81"/>
    </row>
    <row r="95" spans="1:6" ht="82.5" customHeight="1" outlineLevel="6">
      <c r="A95" s="10" t="s">
        <v>13</v>
      </c>
      <c r="B95" s="8">
        <v>2024001405</v>
      </c>
      <c r="C95" s="8" t="s">
        <v>15</v>
      </c>
      <c r="D95" s="9">
        <v>150</v>
      </c>
      <c r="E95" s="2" t="s">
        <v>67</v>
      </c>
      <c r="F95" s="35">
        <f>F96+F97+F98+F99+F100</f>
        <v>5596.1</v>
      </c>
    </row>
    <row r="96" spans="1:6" ht="76.5" customHeight="1" outlineLevel="1">
      <c r="A96" s="7">
        <v>902</v>
      </c>
      <c r="B96" s="8">
        <v>2024001405</v>
      </c>
      <c r="C96" s="8" t="s">
        <v>15</v>
      </c>
      <c r="D96" s="9">
        <v>150</v>
      </c>
      <c r="E96" s="2" t="s">
        <v>67</v>
      </c>
      <c r="F96" s="35">
        <f>2761+345.1+1000</f>
        <v>4106.1</v>
      </c>
    </row>
    <row r="97" spans="1:6" ht="73.5" customHeight="1" outlineLevel="1">
      <c r="A97" s="7">
        <v>912</v>
      </c>
      <c r="B97" s="8">
        <v>2024001405</v>
      </c>
      <c r="C97" s="8" t="s">
        <v>15</v>
      </c>
      <c r="D97" s="9">
        <v>150</v>
      </c>
      <c r="E97" s="2" t="s">
        <v>67</v>
      </c>
      <c r="F97" s="35">
        <v>3.6</v>
      </c>
    </row>
    <row r="98" spans="1:6" ht="77.25" customHeight="1" outlineLevel="1">
      <c r="A98" s="7">
        <v>919</v>
      </c>
      <c r="B98" s="8">
        <v>2024001405</v>
      </c>
      <c r="C98" s="8" t="s">
        <v>15</v>
      </c>
      <c r="D98" s="9">
        <v>150</v>
      </c>
      <c r="E98" s="2" t="s">
        <v>67</v>
      </c>
      <c r="F98" s="35">
        <v>371</v>
      </c>
    </row>
    <row r="99" spans="1:6" s="12" customFormat="1" ht="81" customHeight="1" outlineLevel="6">
      <c r="A99" s="7">
        <v>936</v>
      </c>
      <c r="B99" s="8">
        <v>2024001405</v>
      </c>
      <c r="C99" s="8" t="s">
        <v>15</v>
      </c>
      <c r="D99" s="9">
        <v>150</v>
      </c>
      <c r="E99" s="2" t="s">
        <v>67</v>
      </c>
      <c r="F99" s="35">
        <v>495.4</v>
      </c>
    </row>
    <row r="100" spans="1:6" s="29" customFormat="1" ht="78.75" customHeight="1" outlineLevel="6">
      <c r="A100" s="10" t="s">
        <v>68</v>
      </c>
      <c r="B100" s="8">
        <v>2024001405</v>
      </c>
      <c r="C100" s="8" t="s">
        <v>15</v>
      </c>
      <c r="D100" s="9">
        <v>150</v>
      </c>
      <c r="E100" s="2" t="s">
        <v>67</v>
      </c>
      <c r="F100" s="35">
        <f>370+200+50</f>
        <v>620</v>
      </c>
    </row>
    <row r="101" spans="1:6" s="29" customFormat="1" ht="78.75" customHeight="1" outlineLevel="6">
      <c r="A101" s="64" t="s">
        <v>13</v>
      </c>
      <c r="B101" s="67">
        <v>2024530300</v>
      </c>
      <c r="C101" s="57" t="s">
        <v>15</v>
      </c>
      <c r="D101" s="58">
        <v>150</v>
      </c>
      <c r="E101" s="65" t="s">
        <v>102</v>
      </c>
      <c r="F101" s="34">
        <f>F102</f>
        <v>16979.4</v>
      </c>
    </row>
    <row r="102" spans="1:6" s="29" customFormat="1" ht="78.75" customHeight="1" outlineLevel="6">
      <c r="A102" s="10" t="s">
        <v>35</v>
      </c>
      <c r="B102" s="17">
        <v>2024530305</v>
      </c>
      <c r="C102" s="8" t="s">
        <v>15</v>
      </c>
      <c r="D102" s="9">
        <v>150</v>
      </c>
      <c r="E102" s="43" t="s">
        <v>86</v>
      </c>
      <c r="F102" s="35">
        <f>16889.5+89.9</f>
        <v>16979.4</v>
      </c>
    </row>
    <row r="103" spans="1:6" s="51" customFormat="1" ht="32.25" customHeight="1" outlineLevel="6">
      <c r="A103" s="45" t="s">
        <v>13</v>
      </c>
      <c r="B103" s="46">
        <v>2024999900</v>
      </c>
      <c r="C103" s="47" t="s">
        <v>15</v>
      </c>
      <c r="D103" s="48">
        <v>150</v>
      </c>
      <c r="E103" s="49" t="s">
        <v>74</v>
      </c>
      <c r="F103" s="50">
        <f>F104</f>
        <v>2220.1</v>
      </c>
    </row>
    <row r="104" spans="1:6" s="29" customFormat="1" ht="39.75" customHeight="1" outlineLevel="6">
      <c r="A104" s="10" t="s">
        <v>13</v>
      </c>
      <c r="B104" s="17">
        <v>2024999905</v>
      </c>
      <c r="C104" s="8" t="s">
        <v>15</v>
      </c>
      <c r="D104" s="9">
        <v>150</v>
      </c>
      <c r="E104" s="24" t="s">
        <v>73</v>
      </c>
      <c r="F104" s="33">
        <f>F105+F106</f>
        <v>2220.1</v>
      </c>
    </row>
    <row r="105" spans="1:6" s="29" customFormat="1" ht="41.25" customHeight="1" outlineLevel="6">
      <c r="A105" s="16" t="s">
        <v>28</v>
      </c>
      <c r="B105" s="17">
        <v>2024999005</v>
      </c>
      <c r="C105" s="8" t="s">
        <v>15</v>
      </c>
      <c r="D105" s="9">
        <v>150</v>
      </c>
      <c r="E105" s="24" t="s">
        <v>73</v>
      </c>
      <c r="F105" s="35">
        <f>2198-38.5</f>
        <v>2159.5</v>
      </c>
    </row>
    <row r="106" spans="1:6" s="29" customFormat="1" ht="41.25" customHeight="1" outlineLevel="6">
      <c r="A106" s="16" t="s">
        <v>40</v>
      </c>
      <c r="B106" s="17">
        <f>$B$105</f>
        <v>2024999005</v>
      </c>
      <c r="C106" s="8" t="str">
        <f>$C$105</f>
        <v>0000</v>
      </c>
      <c r="D106" s="68">
        <v>150</v>
      </c>
      <c r="E106" s="69" t="str">
        <f>$E$105</f>
        <v>Прочие межбюджетные трансферты, передаваемые бюджетам муниципальных районов</v>
      </c>
      <c r="F106" s="35">
        <v>60.6</v>
      </c>
    </row>
    <row r="107" spans="1:6" s="29" customFormat="1" ht="41.25" customHeight="1" outlineLevel="6">
      <c r="A107" s="74" t="str">
        <f>$A$110</f>
        <v>000</v>
      </c>
      <c r="B107" s="75">
        <v>2040000000</v>
      </c>
      <c r="C107" s="4" t="str">
        <f>$C$110</f>
        <v>0000</v>
      </c>
      <c r="D107" s="76">
        <v>150</v>
      </c>
      <c r="E107" s="77" t="str">
        <f>'[1]Документ (1)'!$E$140</f>
        <v>БЕЗВОЗМЕЗДНЫЕ ПОСТУПЛЕНИЯ ОТ НЕГОСУДАРСТВЕННЫХ ОРГАНИЗАЦИЙ</v>
      </c>
      <c r="F107" s="78">
        <v>399.4</v>
      </c>
    </row>
    <row r="108" spans="1:6" s="29" customFormat="1" ht="41.25" customHeight="1" outlineLevel="6">
      <c r="A108" s="16" t="str">
        <f>$A$107</f>
        <v>000</v>
      </c>
      <c r="B108" s="17">
        <f>$B$107</f>
        <v>2040000000</v>
      </c>
      <c r="C108" s="8" t="str">
        <f>$C$107</f>
        <v>0000</v>
      </c>
      <c r="D108" s="68">
        <v>150</v>
      </c>
      <c r="E108" s="69" t="str">
        <f>'[1]Документ (1)'!$E$141</f>
        <v>Безвозмездные поступления от негосударственных организаций в бюджеты муниципальных районов</v>
      </c>
      <c r="F108" s="35">
        <v>399.4</v>
      </c>
    </row>
    <row r="109" spans="1:6" s="29" customFormat="1" ht="41.25" customHeight="1" outlineLevel="6">
      <c r="A109" s="16" t="s">
        <v>68</v>
      </c>
      <c r="B109" s="17">
        <v>2040502005</v>
      </c>
      <c r="C109" s="8" t="str">
        <f>$C$108</f>
        <v>0000</v>
      </c>
      <c r="D109" s="68">
        <v>150</v>
      </c>
      <c r="E109" s="69" t="str">
        <f>'[1]Документ (1)'!$E$142</f>
        <v>Поступления от денежных пожертвований, предоставляемых негосударственными организациями получателям средств бюджетов муниципальных районов</v>
      </c>
      <c r="F109" s="35">
        <v>399.4</v>
      </c>
    </row>
    <row r="110" spans="1:6" s="29" customFormat="1" ht="27.75" customHeight="1" outlineLevel="6">
      <c r="A110" s="74" t="s">
        <v>13</v>
      </c>
      <c r="B110" s="75">
        <v>2070000000</v>
      </c>
      <c r="C110" s="4" t="s">
        <v>15</v>
      </c>
      <c r="D110" s="76">
        <v>150</v>
      </c>
      <c r="E110" s="77" t="s">
        <v>108</v>
      </c>
      <c r="F110" s="50">
        <f>F111</f>
        <v>5</v>
      </c>
    </row>
    <row r="111" spans="1:6" s="29" customFormat="1" ht="41.25" customHeight="1" outlineLevel="6">
      <c r="A111" s="16" t="s">
        <v>13</v>
      </c>
      <c r="B111" s="17">
        <v>2070500005</v>
      </c>
      <c r="C111" s="8" t="s">
        <v>15</v>
      </c>
      <c r="D111" s="68">
        <v>150</v>
      </c>
      <c r="E111" s="69" t="s">
        <v>109</v>
      </c>
      <c r="F111" s="70">
        <f>F112</f>
        <v>5</v>
      </c>
    </row>
    <row r="112" spans="1:6" s="29" customFormat="1" ht="41.25" customHeight="1" outlineLevel="6">
      <c r="A112" s="16" t="s">
        <v>35</v>
      </c>
      <c r="B112" s="17">
        <v>2070500005</v>
      </c>
      <c r="C112" s="8" t="s">
        <v>15</v>
      </c>
      <c r="D112" s="68">
        <v>150</v>
      </c>
      <c r="E112" s="69" t="s">
        <v>109</v>
      </c>
      <c r="F112" s="35">
        <v>5</v>
      </c>
    </row>
    <row r="113" spans="1:6" s="29" customFormat="1" ht="58.5" customHeight="1" outlineLevel="6">
      <c r="A113" s="74" t="s">
        <v>13</v>
      </c>
      <c r="B113" s="75">
        <v>2190000000</v>
      </c>
      <c r="C113" s="4" t="s">
        <v>15</v>
      </c>
      <c r="D113" s="76">
        <v>150</v>
      </c>
      <c r="E113" s="77" t="s">
        <v>111</v>
      </c>
      <c r="F113" s="73">
        <f>F114</f>
        <v>-58.995999999999995</v>
      </c>
    </row>
    <row r="114" spans="1:6" s="29" customFormat="1" ht="58.5" customHeight="1" outlineLevel="6">
      <c r="A114" s="16" t="s">
        <v>13</v>
      </c>
      <c r="B114" s="17">
        <v>2196001005</v>
      </c>
      <c r="C114" s="8" t="s">
        <v>15</v>
      </c>
      <c r="D114" s="68">
        <v>150</v>
      </c>
      <c r="E114" s="69" t="s">
        <v>110</v>
      </c>
      <c r="F114" s="72">
        <f>F116+F115</f>
        <v>-58.995999999999995</v>
      </c>
    </row>
    <row r="115" spans="1:6" s="29" customFormat="1" ht="58.5" customHeight="1" outlineLevel="6">
      <c r="A115" s="16" t="s">
        <v>35</v>
      </c>
      <c r="B115" s="17">
        <f>$B$116</f>
        <v>2196001005</v>
      </c>
      <c r="C115" s="8" t="str">
        <f>$C$114</f>
        <v>0000</v>
      </c>
      <c r="D115" s="68">
        <v>150</v>
      </c>
      <c r="E115" s="69" t="str">
        <f>$E$116</f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F115" s="79">
        <v>-16.715</v>
      </c>
    </row>
    <row r="116" spans="1:6" s="29" customFormat="1" ht="57" customHeight="1" outlineLevel="6">
      <c r="A116" s="16" t="s">
        <v>40</v>
      </c>
      <c r="B116" s="17">
        <v>2196001005</v>
      </c>
      <c r="C116" s="8" t="s">
        <v>15</v>
      </c>
      <c r="D116" s="68">
        <v>150</v>
      </c>
      <c r="E116" s="69" t="s">
        <v>110</v>
      </c>
      <c r="F116" s="71">
        <f>-7.001-35.28</f>
        <v>-42.281</v>
      </c>
    </row>
    <row r="117" spans="1:6" ht="34.5" customHeight="1" thickBot="1">
      <c r="A117" s="84"/>
      <c r="B117" s="85"/>
      <c r="C117" s="85"/>
      <c r="D117" s="86"/>
      <c r="E117" s="25" t="s">
        <v>12</v>
      </c>
      <c r="F117" s="44">
        <f>F16+F41</f>
        <v>758624.276</v>
      </c>
    </row>
    <row r="118" spans="1:6" ht="50.25" customHeight="1">
      <c r="A118" s="30"/>
      <c r="B118" s="30"/>
      <c r="C118" s="30"/>
      <c r="D118" s="30"/>
      <c r="E118" s="37" t="s">
        <v>78</v>
      </c>
      <c r="F118" s="31"/>
    </row>
    <row r="119" spans="1:6" ht="12.75" customHeight="1">
      <c r="A119" s="32"/>
      <c r="B119" s="32"/>
      <c r="C119" s="32"/>
      <c r="D119" s="32"/>
      <c r="E119" s="82"/>
      <c r="F119" s="82"/>
    </row>
  </sheetData>
  <sheetProtection/>
  <mergeCells count="11">
    <mergeCell ref="E119:F119"/>
    <mergeCell ref="E14:F14"/>
    <mergeCell ref="A11:F11"/>
    <mergeCell ref="A117:D117"/>
    <mergeCell ref="A15:D15"/>
    <mergeCell ref="A12:F12"/>
    <mergeCell ref="A13:F13"/>
    <mergeCell ref="J51:M51"/>
    <mergeCell ref="I85:M85"/>
    <mergeCell ref="I94:L94"/>
    <mergeCell ref="A10:F10"/>
  </mergeCells>
  <printOptions/>
  <pageMargins left="1.1811023622047245" right="0.3937007874015748" top="0.5905511811023623" bottom="0.3937007874015748" header="0" footer="0"/>
  <pageSetup fitToHeight="6" fitToWidth="1" horizontalDpi="600" verticalDpi="600" orientation="portrait" paperSize="9" scale="55" r:id="rId1"/>
  <headerFooter differentFirst="1" alignWithMargins="0">
    <oddHeader>&amp;C&amp;P</oddHeader>
  </headerFooter>
  <rowBreaks count="3" manualBreakCount="3">
    <brk id="32" max="6" man="1"/>
    <brk id="44" max="6" man="1"/>
    <brk id="7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ucom01</dc:creator>
  <cp:keywords/>
  <dc:description/>
  <cp:lastModifiedBy>ucom01</cp:lastModifiedBy>
  <cp:lastPrinted>2021-06-30T05:19:14Z</cp:lastPrinted>
  <dcterms:created xsi:type="dcterms:W3CDTF">2010-11-12T11:31:25Z</dcterms:created>
  <dcterms:modified xsi:type="dcterms:W3CDTF">2021-07-07T12:57:23Z</dcterms:modified>
  <cp:category/>
  <cp:version/>
  <cp:contentType/>
  <cp:contentStatus/>
</cp:coreProperties>
</file>