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20490" windowHeight="6915" tabRatio="771" activeTab="1"/>
  </bookViews>
  <sheets>
    <sheet name="Прил № 4" sheetId="1" r:id="rId1"/>
    <sheet name="Прил №5" sheetId="2" r:id="rId2"/>
  </sheets>
  <definedNames>
    <definedName name="_xlnm._FilterDatabase" localSheetId="1" hidden="1">'Прил №5'!$A$14:$J$158</definedName>
    <definedName name="_xlnm.Print_Titles" localSheetId="0">'Прил № 4'!$14:$15</definedName>
    <definedName name="_xlnm.Print_Titles" localSheetId="1">'Прил №5'!$14:$15</definedName>
  </definedNames>
  <calcPr calcId="114210" fullCalcOnLoad="1"/>
</workbook>
</file>

<file path=xl/calcChain.xml><?xml version="1.0" encoding="utf-8"?>
<calcChain xmlns="http://schemas.openxmlformats.org/spreadsheetml/2006/main">
  <c r="J116" i="2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15"/>
  <c r="F55" i="1"/>
  <c r="F56"/>
  <c r="G55"/>
  <c r="G56"/>
  <c r="H55"/>
  <c r="H56"/>
  <c r="I55"/>
  <c r="I56"/>
  <c r="J56"/>
  <c r="J55"/>
  <c r="G64"/>
  <c r="G65"/>
  <c r="H64"/>
  <c r="H65"/>
  <c r="I64"/>
  <c r="I65"/>
  <c r="J65"/>
  <c r="J64"/>
  <c r="H112" i="2"/>
  <c r="I112"/>
  <c r="H111"/>
  <c r="I111"/>
  <c r="H109"/>
  <c r="I109"/>
  <c r="H110"/>
  <c r="I110"/>
  <c r="H18"/>
  <c r="I18"/>
  <c r="H17"/>
  <c r="I17"/>
  <c r="H143"/>
  <c r="I143"/>
  <c r="H145"/>
  <c r="I145"/>
  <c r="H122"/>
  <c r="I122"/>
  <c r="H124"/>
  <c r="I124"/>
  <c r="E89" i="1"/>
  <c r="E88"/>
  <c r="F89"/>
  <c r="F88"/>
  <c r="G89"/>
  <c r="G88"/>
  <c r="H89"/>
  <c r="H88"/>
  <c r="I89"/>
  <c r="I88"/>
  <c r="J89"/>
  <c r="J90"/>
  <c r="E92"/>
  <c r="E91"/>
  <c r="F92"/>
  <c r="F91"/>
  <c r="G92"/>
  <c r="G91"/>
  <c r="H92"/>
  <c r="H91"/>
  <c r="I92"/>
  <c r="I91"/>
  <c r="J92"/>
  <c r="J93"/>
  <c r="E86"/>
  <c r="E85"/>
  <c r="F86"/>
  <c r="F85"/>
  <c r="G86"/>
  <c r="G85"/>
  <c r="H86"/>
  <c r="H85"/>
  <c r="I86"/>
  <c r="I85"/>
  <c r="J86"/>
  <c r="J87"/>
  <c r="E83"/>
  <c r="E82"/>
  <c r="F83"/>
  <c r="F82"/>
  <c r="G83"/>
  <c r="G82"/>
  <c r="H83"/>
  <c r="H82"/>
  <c r="I83"/>
  <c r="I82"/>
  <c r="J83"/>
  <c r="J84"/>
  <c r="J88"/>
  <c r="J91"/>
  <c r="J85"/>
  <c r="J82"/>
  <c r="G112" i="2"/>
  <c r="G111"/>
  <c r="G110"/>
  <c r="G109"/>
  <c r="I108"/>
  <c r="H108"/>
  <c r="F110"/>
  <c r="F108"/>
  <c r="F111"/>
  <c r="F112"/>
  <c r="F109"/>
  <c r="G124"/>
  <c r="G122"/>
  <c r="F117"/>
  <c r="F115"/>
  <c r="E183"/>
  <c r="E182"/>
  <c r="J182"/>
  <c r="E180"/>
  <c r="J203"/>
  <c r="J202"/>
  <c r="J201"/>
  <c r="J200"/>
  <c r="J199"/>
  <c r="I198"/>
  <c r="H198"/>
  <c r="G198"/>
  <c r="F198"/>
  <c r="E198"/>
  <c r="J198"/>
  <c r="J197"/>
  <c r="J196"/>
  <c r="J195"/>
  <c r="J194"/>
  <c r="J193"/>
  <c r="I192"/>
  <c r="H192"/>
  <c r="G192"/>
  <c r="F192"/>
  <c r="J192"/>
  <c r="E192"/>
  <c r="J191"/>
  <c r="J190"/>
  <c r="J189"/>
  <c r="J188"/>
  <c r="J187"/>
  <c r="I186"/>
  <c r="H186"/>
  <c r="G186"/>
  <c r="F186"/>
  <c r="E186"/>
  <c r="J186"/>
  <c r="J181"/>
  <c r="J183"/>
  <c r="J184"/>
  <c r="J185"/>
  <c r="J180"/>
  <c r="G108"/>
  <c r="G145"/>
  <c r="G143"/>
  <c r="F138"/>
  <c r="F136"/>
  <c r="F61" i="1"/>
  <c r="F131" i="2"/>
  <c r="F129"/>
  <c r="F58" i="1"/>
  <c r="F52"/>
  <c r="J52"/>
  <c r="F53"/>
  <c r="J53"/>
  <c r="J58"/>
  <c r="F59"/>
  <c r="J59"/>
  <c r="J61"/>
  <c r="F62"/>
  <c r="J62"/>
  <c r="J48"/>
  <c r="H88" i="2"/>
  <c r="I88"/>
  <c r="F17"/>
  <c r="G17"/>
  <c r="G43"/>
  <c r="F43"/>
  <c r="G26"/>
  <c r="F26"/>
  <c r="F156"/>
  <c r="G156"/>
  <c r="H156"/>
  <c r="I156"/>
  <c r="E156"/>
  <c r="F80" i="1"/>
  <c r="G80"/>
  <c r="H80"/>
  <c r="I80"/>
  <c r="F88" i="2"/>
  <c r="G88"/>
  <c r="F65"/>
  <c r="G65"/>
  <c r="H65"/>
  <c r="I65"/>
  <c r="E65"/>
  <c r="H43"/>
  <c r="H19"/>
  <c r="I43"/>
  <c r="I19"/>
  <c r="E43"/>
  <c r="H26"/>
  <c r="I26"/>
  <c r="E26"/>
  <c r="G19"/>
  <c r="F19"/>
  <c r="H40"/>
  <c r="I40"/>
  <c r="F85"/>
  <c r="G85"/>
  <c r="H85"/>
  <c r="I85"/>
  <c r="F83"/>
  <c r="F41" i="1"/>
  <c r="G83" i="2"/>
  <c r="G41" i="1"/>
  <c r="H83" i="2"/>
  <c r="H41" i="1"/>
  <c r="E88" i="2"/>
  <c r="E19"/>
  <c r="F75"/>
  <c r="F73"/>
  <c r="F38" i="1"/>
  <c r="G75" i="2"/>
  <c r="G73"/>
  <c r="G38" i="1"/>
  <c r="H75" i="2"/>
  <c r="H73"/>
  <c r="H38" i="1"/>
  <c r="I75" i="2"/>
  <c r="I73"/>
  <c r="I38" i="1"/>
  <c r="E75" i="2"/>
  <c r="E17"/>
  <c r="E73"/>
  <c r="J17"/>
  <c r="I83"/>
  <c r="I41" i="1"/>
  <c r="G50"/>
  <c r="H50"/>
  <c r="I50"/>
  <c r="E110" i="2"/>
  <c r="E108"/>
  <c r="E168"/>
  <c r="E85"/>
  <c r="E83"/>
  <c r="J92"/>
  <c r="J91"/>
  <c r="J90"/>
  <c r="J69"/>
  <c r="J68"/>
  <c r="J67"/>
  <c r="E56"/>
  <c r="J46"/>
  <c r="J45"/>
  <c r="J30"/>
  <c r="J29"/>
  <c r="E24"/>
  <c r="E18"/>
  <c r="E16"/>
  <c r="J28"/>
  <c r="J19"/>
  <c r="E80" i="1"/>
  <c r="E79"/>
  <c r="G79"/>
  <c r="H79"/>
  <c r="I79"/>
  <c r="J81"/>
  <c r="J80"/>
  <c r="F79"/>
  <c r="J79"/>
  <c r="E174" i="2"/>
  <c r="F174"/>
  <c r="G174"/>
  <c r="H174"/>
  <c r="I174"/>
  <c r="J175"/>
  <c r="J176"/>
  <c r="J177"/>
  <c r="J178"/>
  <c r="J179"/>
  <c r="J174"/>
  <c r="J78" i="1"/>
  <c r="J75"/>
  <c r="F24" i="2"/>
  <c r="G24"/>
  <c r="H24"/>
  <c r="I24"/>
  <c r="E77" i="1"/>
  <c r="F168" i="2"/>
  <c r="F77" i="1"/>
  <c r="F76"/>
  <c r="G168" i="2"/>
  <c r="G77" i="1"/>
  <c r="G76"/>
  <c r="H168" i="2"/>
  <c r="H77" i="1"/>
  <c r="H76"/>
  <c r="I168" i="2"/>
  <c r="I77" i="1"/>
  <c r="I76"/>
  <c r="J169" i="2"/>
  <c r="J170"/>
  <c r="J171"/>
  <c r="J172"/>
  <c r="J173"/>
  <c r="J164"/>
  <c r="F162"/>
  <c r="F74" i="1"/>
  <c r="F73"/>
  <c r="G162" i="2"/>
  <c r="G74" i="1"/>
  <c r="G73"/>
  <c r="H162" i="2"/>
  <c r="H74" i="1"/>
  <c r="H73"/>
  <c r="I162" i="2"/>
  <c r="I74" i="1"/>
  <c r="I73"/>
  <c r="E162" i="2"/>
  <c r="E74" i="1"/>
  <c r="J163" i="2"/>
  <c r="J165"/>
  <c r="J166"/>
  <c r="J167"/>
  <c r="J74" i="1"/>
  <c r="E73"/>
  <c r="J73"/>
  <c r="J77"/>
  <c r="E76"/>
  <c r="J76"/>
  <c r="J168" i="2"/>
  <c r="J162"/>
  <c r="F96"/>
  <c r="E96"/>
  <c r="E44" i="1"/>
  <c r="E50"/>
  <c r="F102" i="2"/>
  <c r="E102"/>
  <c r="F56"/>
  <c r="G56"/>
  <c r="H56"/>
  <c r="I56"/>
  <c r="J56"/>
  <c r="J57"/>
  <c r="J58"/>
  <c r="J59"/>
  <c r="J60"/>
  <c r="J61"/>
  <c r="J33" i="1"/>
  <c r="F32"/>
  <c r="F31"/>
  <c r="G32"/>
  <c r="G31"/>
  <c r="H32"/>
  <c r="H31"/>
  <c r="I32"/>
  <c r="I31"/>
  <c r="E32"/>
  <c r="J32"/>
  <c r="E31"/>
  <c r="G40" i="2"/>
  <c r="G26" i="1"/>
  <c r="G25"/>
  <c r="I26"/>
  <c r="I25"/>
  <c r="H22" i="2"/>
  <c r="H20" i="1"/>
  <c r="G62" i="2"/>
  <c r="G35" i="1"/>
  <c r="I62" i="2"/>
  <c r="I35" i="1"/>
  <c r="F50" i="2"/>
  <c r="F29" i="1"/>
  <c r="E50" i="2"/>
  <c r="F34"/>
  <c r="F18"/>
  <c r="F16"/>
  <c r="G34"/>
  <c r="G18"/>
  <c r="G16"/>
  <c r="H34"/>
  <c r="I34"/>
  <c r="E34"/>
  <c r="J18"/>
  <c r="H16"/>
  <c r="I16"/>
  <c r="F62"/>
  <c r="F35" i="1"/>
  <c r="H62" i="2"/>
  <c r="H35" i="1"/>
  <c r="I32" i="2"/>
  <c r="I23" i="1"/>
  <c r="I22"/>
  <c r="G32" i="2"/>
  <c r="G23" i="1"/>
  <c r="G22"/>
  <c r="E32" i="2"/>
  <c r="H32"/>
  <c r="H23" i="1"/>
  <c r="H22"/>
  <c r="F32" i="2"/>
  <c r="F23" i="1"/>
  <c r="F22"/>
  <c r="J31"/>
  <c r="H26"/>
  <c r="H25"/>
  <c r="F40" i="2"/>
  <c r="F26" i="1"/>
  <c r="F25"/>
  <c r="F20"/>
  <c r="F19"/>
  <c r="F34"/>
  <c r="F37"/>
  <c r="F40"/>
  <c r="F44"/>
  <c r="F43"/>
  <c r="F47"/>
  <c r="F46"/>
  <c r="F68"/>
  <c r="F67"/>
  <c r="F28"/>
  <c r="F49"/>
  <c r="F71"/>
  <c r="F70"/>
  <c r="F16"/>
  <c r="H19"/>
  <c r="E22" i="2"/>
  <c r="E20" i="1"/>
  <c r="F22" i="2"/>
  <c r="I22"/>
  <c r="I20" i="1"/>
  <c r="G22" i="2"/>
  <c r="G20" i="1"/>
  <c r="E40" i="2"/>
  <c r="E62"/>
  <c r="F50" i="1"/>
  <c r="J50"/>
  <c r="G49"/>
  <c r="G19"/>
  <c r="G34"/>
  <c r="G37"/>
  <c r="G40"/>
  <c r="G44"/>
  <c r="G43"/>
  <c r="G47"/>
  <c r="G46"/>
  <c r="G68"/>
  <c r="G67"/>
  <c r="G29"/>
  <c r="G28"/>
  <c r="G71"/>
  <c r="G70"/>
  <c r="G16"/>
  <c r="H49"/>
  <c r="H34"/>
  <c r="H37"/>
  <c r="H40"/>
  <c r="H44"/>
  <c r="H43"/>
  <c r="H47"/>
  <c r="H46"/>
  <c r="H68"/>
  <c r="H67"/>
  <c r="H29"/>
  <c r="H28"/>
  <c r="H71"/>
  <c r="H70"/>
  <c r="H16"/>
  <c r="I49"/>
  <c r="I19"/>
  <c r="I34"/>
  <c r="I37"/>
  <c r="I40"/>
  <c r="I44"/>
  <c r="I43"/>
  <c r="I47"/>
  <c r="I46"/>
  <c r="I68"/>
  <c r="I67"/>
  <c r="I29"/>
  <c r="I28"/>
  <c r="I71"/>
  <c r="I70"/>
  <c r="I16"/>
  <c r="E49"/>
  <c r="E46"/>
  <c r="H96" i="2"/>
  <c r="I96"/>
  <c r="G96"/>
  <c r="J49" i="1"/>
  <c r="H102" i="2"/>
  <c r="I102"/>
  <c r="G102"/>
  <c r="G50"/>
  <c r="H50"/>
  <c r="I50"/>
  <c r="F150"/>
  <c r="G150"/>
  <c r="H150"/>
  <c r="I150"/>
  <c r="E150"/>
  <c r="J16"/>
  <c r="J150"/>
  <c r="E71" i="1"/>
  <c r="J69"/>
  <c r="J30"/>
  <c r="E29"/>
  <c r="J51" i="2"/>
  <c r="J52"/>
  <c r="J53"/>
  <c r="J54"/>
  <c r="J55"/>
  <c r="E28" i="1"/>
  <c r="J28"/>
  <c r="J29"/>
  <c r="J50" i="2"/>
  <c r="J20"/>
  <c r="J21"/>
  <c r="J23"/>
  <c r="J25"/>
  <c r="J27"/>
  <c r="J31"/>
  <c r="J33"/>
  <c r="J35"/>
  <c r="J37"/>
  <c r="J38"/>
  <c r="J39"/>
  <c r="J41"/>
  <c r="J44"/>
  <c r="J47"/>
  <c r="J48"/>
  <c r="J49"/>
  <c r="J157"/>
  <c r="J159"/>
  <c r="J160"/>
  <c r="J161"/>
  <c r="J63"/>
  <c r="J66"/>
  <c r="J70"/>
  <c r="J71"/>
  <c r="J72"/>
  <c r="J74"/>
  <c r="J76"/>
  <c r="J77"/>
  <c r="J79"/>
  <c r="J80"/>
  <c r="J81"/>
  <c r="J82"/>
  <c r="J84"/>
  <c r="J86"/>
  <c r="J87"/>
  <c r="J89"/>
  <c r="J93"/>
  <c r="J94"/>
  <c r="J95"/>
  <c r="J97"/>
  <c r="J98"/>
  <c r="J99"/>
  <c r="J100"/>
  <c r="J101"/>
  <c r="J103"/>
  <c r="J104"/>
  <c r="J105"/>
  <c r="J106"/>
  <c r="J107"/>
  <c r="J109"/>
  <c r="J111"/>
  <c r="J112"/>
  <c r="J113"/>
  <c r="J114"/>
  <c r="J151"/>
  <c r="J153"/>
  <c r="J154"/>
  <c r="J155"/>
  <c r="E70" i="1"/>
  <c r="J78" i="2"/>
  <c r="J72" i="1"/>
  <c r="J156" i="2"/>
  <c r="J158"/>
  <c r="J71" i="1"/>
  <c r="J110" i="2"/>
  <c r="J70" i="1"/>
  <c r="J108" i="2"/>
  <c r="J21" i="1"/>
  <c r="J24"/>
  <c r="J27"/>
  <c r="J36"/>
  <c r="J39"/>
  <c r="J42"/>
  <c r="J45"/>
  <c r="J152" i="2"/>
  <c r="J24"/>
  <c r="J26"/>
  <c r="H17" i="1"/>
  <c r="E47"/>
  <c r="J102" i="2"/>
  <c r="J88"/>
  <c r="J75"/>
  <c r="J36"/>
  <c r="J64"/>
  <c r="J65"/>
  <c r="J96"/>
  <c r="J85"/>
  <c r="J43"/>
  <c r="J34"/>
  <c r="J42"/>
  <c r="E43" i="1"/>
  <c r="J73" i="2"/>
  <c r="I17" i="1"/>
  <c r="J22" i="2"/>
  <c r="J32"/>
  <c r="J83"/>
  <c r="J62"/>
  <c r="E35" i="1"/>
  <c r="E41"/>
  <c r="E23"/>
  <c r="E38"/>
  <c r="E26"/>
  <c r="E68"/>
  <c r="E17"/>
  <c r="E25"/>
  <c r="E22"/>
  <c r="E34"/>
  <c r="E37"/>
  <c r="E19"/>
  <c r="J19"/>
  <c r="G17"/>
  <c r="J47"/>
  <c r="J67"/>
  <c r="J18"/>
  <c r="E40"/>
  <c r="E16"/>
  <c r="F17"/>
  <c r="J44"/>
  <c r="J46"/>
  <c r="J43"/>
  <c r="J17"/>
  <c r="J68"/>
  <c r="J38"/>
  <c r="J37"/>
  <c r="J40" i="2"/>
  <c r="J35" i="1"/>
  <c r="J23"/>
  <c r="J20"/>
  <c r="J41"/>
  <c r="J34"/>
  <c r="J26"/>
  <c r="J40"/>
  <c r="J25"/>
  <c r="J22"/>
  <c r="J16"/>
</calcChain>
</file>

<file path=xl/sharedStrings.xml><?xml version="1.0" encoding="utf-8"?>
<sst xmlns="http://schemas.openxmlformats.org/spreadsheetml/2006/main" count="474" uniqueCount="94">
  <si>
    <t>№ п/п</t>
  </si>
  <si>
    <t>Статус</t>
  </si>
  <si>
    <t>Главный распорядитель бюджетных средств</t>
  </si>
  <si>
    <t>Итого</t>
  </si>
  <si>
    <t>Расходы (тыс. рублей)</t>
  </si>
  <si>
    <t>Наименование муниципальной программы, мероприятия</t>
  </si>
  <si>
    <t>Всего</t>
  </si>
  <si>
    <t>Управление образования</t>
  </si>
  <si>
    <t>соисполнитель</t>
  </si>
  <si>
    <t>Отдельное мероприятие</t>
  </si>
  <si>
    <t>"Развитие системы дошкольного образования"</t>
  </si>
  <si>
    <t>"Реализация государственного стандарта общего образования"</t>
  </si>
  <si>
    <t>"Осуществление деятельности по опеке и попечительству"</t>
  </si>
  <si>
    <t>"Обеспечение создания условий для реализации муниципальной программы"</t>
  </si>
  <si>
    <t>-</t>
  </si>
  <si>
    <t>Источники финансирования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</si>
  <si>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</si>
  <si>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</si>
  <si>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</si>
  <si>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</si>
  <si>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бюджетные источники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</si>
  <si>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</si>
  <si>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"Субсидия на выравнивание по налогу на имущество"</t>
  </si>
  <si>
    <t>Расходы на оплату труда</t>
  </si>
  <si>
    <t>прочие расходы</t>
  </si>
  <si>
    <t>"Субвенция местным бюджетам из областного бюджета по осуществлению деятельности по опеке и попечительству"</t>
  </si>
  <si>
    <t>"Компенсация платы, взымаемой с родителей"</t>
  </si>
  <si>
    <t>Возврат компенсации по родительской плате</t>
  </si>
  <si>
    <t>иные внебюджетные источники</t>
  </si>
  <si>
    <t>Субсидия на выравнивание по заработной плате</t>
  </si>
  <si>
    <t>Расходы (прогноз, факт), (тыс. рублей)</t>
  </si>
  <si>
    <t>Муниципальная программа</t>
  </si>
  <si>
    <t>Субсидия на выравнивание по коммунальным услугам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</si>
  <si>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</si>
  <si>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>"Развитие системы дополнительного образования детей, выявление и поддержка одаренных детей"</t>
  </si>
  <si>
    <t>к Муниципальной программе</t>
  </si>
  <si>
    <t>"Развитие образования Омутнинского</t>
  </si>
  <si>
    <t>"Развитие образования</t>
  </si>
  <si>
    <t>Омутнинского района Кировской области"</t>
  </si>
  <si>
    <t>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образовательных организациях"</t>
  </si>
  <si>
    <t>"Субвенция местным бюджетам из областного бюджета по назначению и выплате ежемесечных денежных выплат на детей-сирот, оставшихся без попечения родителей, оставшихся под опекой, в приемной семье, и по начислению и выплате ежемесячного вознаграждения, причитающегося приемным родителям"</t>
  </si>
  <si>
    <t>"Субсидия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</si>
  <si>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Ресурсное обеспечение реализации муниципальной программы за счет всех источников финансирования</t>
  </si>
  <si>
    <t>Расходы на реализацию муниципальной программы за счет средств бюджета Омутнинского района</t>
  </si>
  <si>
    <t>2022 год (прогноз)</t>
  </si>
  <si>
    <t>2023 год (прогноз)</t>
  </si>
  <si>
    <t>2024 год (прогноз)</t>
  </si>
  <si>
    <t>2025 год (прогноз)</t>
  </si>
  <si>
    <t>"Развитие образования Омутнинского района Кировской области" на 2021 - 2025 годы</t>
  </si>
  <si>
    <t>района Кировской области" на 2021-2025 годы</t>
  </si>
  <si>
    <t>Приложение № 4</t>
  </si>
  <si>
    <t>"Организация отдыха детей в каникулярное время"</t>
  </si>
  <si>
    <t>"Формирование законопослушного поведения участников дорожного движения"</t>
  </si>
  <si>
    <t>"Организация предоставления общедоступного и бесплатного дошкольного, начального общего, основного общего и среднего общего образования по основным общеобразовательным программам"</t>
  </si>
  <si>
    <t>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</si>
  <si>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"Организация бесплатного двухразового питания обучающихся с ограниченными возможностями здоровья"</t>
  </si>
  <si>
    <t>"Обеспечение ежемесячной денежной выплаты по частичной компенсации расходов на оплату жилого помещения и коммунальных услуг, связанных с предоставлением отдельным категориям специалистов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</si>
  <si>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типа, меры социальной поддержки"</t>
  </si>
  <si>
    <t>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</si>
  <si>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"Обеспечение персонифицированного финансирования дополнительного образования детей"</t>
  </si>
  <si>
    <t>Приложение № 5</t>
  </si>
  <si>
    <t>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 общего, основного общего и среднего общего образования, в том числе адаптированные образовательные программы"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</si>
  <si>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организациях: МКОУ СОШ № 2 г. Омутнинска, МКОУ ООШ № 7 г.Омутнинска, МКОУ СОШ № 4 пгт Песковка, МКОУ СОШ № 2 с УИОП пгт Восточный Омутнинского района, МКОУ СОШ пос. Чёрная Холуница, МКОУ СОШ с. Залазна, МКОУ СОШ №10 пос. Белореченск, МКОУ ООШ д. Ежово Омутнинского района, МКОУ СОШ п. Лесные Поляны"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</si>
  <si>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поддержки"</t>
  </si>
  <si>
    <t>на 2021-2025 годы от 30.11.2020 № 778</t>
  </si>
  <si>
    <t>от 30.11.2020 № 778</t>
  </si>
  <si>
    <t xml:space="preserve">2021 год  </t>
  </si>
  <si>
    <t>"Создание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</si>
  <si>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11.1</t>
  </si>
  <si>
    <t>11.2</t>
  </si>
  <si>
    <t>11.3</t>
  </si>
  <si>
    <t>11.4</t>
  </si>
  <si>
    <t>11.5</t>
  </si>
  <si>
    <t>Мероприятие муниципальной программы</t>
  </si>
  <si>
    <t xml:space="preserve">«Ремонт спортивного зала муниципального казенного общеобразовательного учреждения средней общеобразовательной школы
№ 4 пгт Песковка Омутнинского района Кировской области»
</t>
  </si>
  <si>
    <t>«Ремонт спортивного зала муниципального казенного общеобразовательного учреждения средней общеобразовательной школы № 6 г. Омутнинска Кировской области»</t>
  </si>
  <si>
    <t xml:space="preserve">«Ремонт спортивного зала муниципального казенного общеобразовательного учреждения средней общеобразовательной школы
№ 2 с углубленным изучением отдельных предметов пгт Восточный Омутнинского района Кировской области»
</t>
  </si>
  <si>
    <t>«Ремонт спортивного зала муниципального казенного общеобразовательного учреждения основной общеобразовательной школы
№ 7 г. Омутнинска Кировской области»</t>
  </si>
  <si>
    <t>«Ремонт спортивного зала муниципального казенного общеобразовательного учреждения средней общеобразовательной школы
№ 2 г. Омутнинска Кировской области».</t>
  </si>
  <si>
    <t xml:space="preserve">«Ремонт спортивного зала муниципального казенного общеобразовательного учреждения средней общеобразовательной школы
№ 6 г. Омутнинска Кировской области»
</t>
  </si>
  <si>
    <t xml:space="preserve">«Ремонт спортивного зала муниципального казенного общеобразовательного учреждения основной общеобразовательной школы
№ 7 г. Омутнинска Кировской области»
</t>
  </si>
  <si>
    <t xml:space="preserve">«Ремонт спортивного зала муниципального казенного общеобразовательного учреждения средней общеобразовательной школы
№ 2 г. Омутнинска Кировской области».
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</si>
  <si>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Точка роста" в рамках федерального проекта "Современная школа" национального проекта "Образование"</t>
  </si>
  <si>
    <t>17.1</t>
  </si>
  <si>
    <t>17.2</t>
  </si>
  <si>
    <t>17.3</t>
  </si>
  <si>
    <r>
  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с углубленным изучением отдельных предметов № 2 п. Восточный Омутнинского района Кировской области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  </r>
  </si>
  <si>
    <r>
  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№ 2 г. Омутнинска Кировской области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  </r>
  </si>
  <si>
    <t>Реализация мероприятий по подготовке образовательного пространства в  муниципальном казенном образовательном учреждении учреждения средняя общеобразовательная школа № 6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</si>
  <si>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с углубленным изучением отдельных предметов № 2 п. Восточный Омутнинского района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</si>
  <si>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№ 2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</si>
  <si>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Приложение № 3</t>
  </si>
  <si>
    <t xml:space="preserve">к постановлению администрации муниципального образования Омутнинский муниципальный район Кировской области                                                        от 26.08.2021 № 556 </t>
  </si>
  <si>
    <t xml:space="preserve">к постановлению администрации муниципального образования Омутнинский муниципальный район Кировской области                                                                                   от 26.08.2021 № 556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</si>
</sst>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00"/>
    <numFmt numFmtId="167" formatCode="_-* #,##0.000\ _₽_-;\-* #,##0.000\ _₽_-;_-* &quot;-&quot;?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5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/>
    <xf numFmtId="167" fontId="2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 vertical="top"/>
    </xf>
    <xf numFmtId="167" fontId="2" fillId="0" borderId="1" xfId="0" applyNumberFormat="1" applyFont="1" applyFill="1" applyBorder="1" applyAlignment="1">
      <alignment horizontal="right" vertical="top"/>
    </xf>
    <xf numFmtId="0" fontId="1" fillId="0" borderId="2" xfId="0" applyFont="1" applyFill="1" applyBorder="1"/>
    <xf numFmtId="167" fontId="1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vertical="center" shrinkToFit="1"/>
    </xf>
    <xf numFmtId="167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right" vertical="top" shrinkToFit="1"/>
    </xf>
    <xf numFmtId="167" fontId="1" fillId="2" borderId="1" xfId="0" applyNumberFormat="1" applyFont="1" applyFill="1" applyBorder="1" applyAlignment="1">
      <alignment horizontal="right" shrinkToFit="1"/>
    </xf>
    <xf numFmtId="167" fontId="2" fillId="2" borderId="1" xfId="0" applyNumberFormat="1" applyFont="1" applyFill="1" applyBorder="1" applyAlignment="1">
      <alignment horizontal="right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165" fontId="1" fillId="0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4" fontId="1" fillId="0" borderId="1" xfId="0" applyNumberFormat="1" applyFont="1" applyFill="1" applyBorder="1"/>
    <xf numFmtId="167" fontId="1" fillId="0" borderId="3" xfId="0" applyNumberFormat="1" applyFont="1" applyFill="1" applyBorder="1" applyAlignment="1">
      <alignment horizontal="right" shrinkToFit="1"/>
    </xf>
    <xf numFmtId="164" fontId="1" fillId="0" borderId="2" xfId="0" applyNumberFormat="1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4"/>
  <sheetViews>
    <sheetView zoomScale="80" zoomScaleNormal="80" workbookViewId="0">
      <selection activeCell="H4" sqref="H4:I4"/>
    </sheetView>
  </sheetViews>
  <sheetFormatPr defaultRowHeight="15"/>
  <cols>
    <col min="1" max="1" width="4.7109375" style="6" customWidth="1"/>
    <col min="2" max="2" width="26.5703125" style="6" customWidth="1"/>
    <col min="3" max="3" width="28.85546875" style="6" customWidth="1"/>
    <col min="4" max="4" width="16.7109375" style="6" customWidth="1"/>
    <col min="5" max="9" width="15.7109375" style="6" customWidth="1"/>
    <col min="10" max="10" width="17.5703125" style="6" customWidth="1"/>
    <col min="11" max="16384" width="9.140625" style="6"/>
  </cols>
  <sheetData>
    <row r="1" spans="1:10">
      <c r="H1" s="10" t="s">
        <v>91</v>
      </c>
    </row>
    <row r="2" spans="1:10" ht="76.5" customHeight="1">
      <c r="H2" s="49" t="s">
        <v>92</v>
      </c>
      <c r="I2" s="49"/>
      <c r="J2" s="49"/>
    </row>
    <row r="4" spans="1:10">
      <c r="A4" s="10"/>
      <c r="B4" s="10"/>
      <c r="C4" s="10"/>
      <c r="D4" s="10"/>
      <c r="E4" s="10"/>
      <c r="F4" s="10"/>
      <c r="G4" s="10"/>
      <c r="H4" s="51" t="s">
        <v>50</v>
      </c>
      <c r="I4" s="51"/>
    </row>
    <row r="5" spans="1:10">
      <c r="A5" s="10"/>
      <c r="B5" s="10"/>
      <c r="C5" s="10"/>
      <c r="D5" s="10"/>
      <c r="E5" s="10"/>
      <c r="F5" s="10"/>
      <c r="G5" s="10"/>
      <c r="H5" s="10" t="s">
        <v>35</v>
      </c>
      <c r="I5" s="10"/>
    </row>
    <row r="6" spans="1:10">
      <c r="A6" s="10"/>
      <c r="B6" s="10"/>
      <c r="C6" s="10"/>
      <c r="D6" s="10"/>
      <c r="E6" s="10"/>
      <c r="F6" s="10"/>
      <c r="G6" s="10"/>
      <c r="H6" s="10" t="s">
        <v>36</v>
      </c>
      <c r="I6" s="10"/>
    </row>
    <row r="7" spans="1:10">
      <c r="A7" s="10"/>
      <c r="B7" s="10"/>
      <c r="C7" s="10"/>
      <c r="D7" s="10"/>
      <c r="E7" s="10"/>
      <c r="F7" s="10"/>
      <c r="G7" s="10"/>
      <c r="H7" s="10" t="s">
        <v>49</v>
      </c>
      <c r="I7" s="10"/>
    </row>
    <row r="8" spans="1:10">
      <c r="A8" s="10"/>
      <c r="B8" s="10"/>
      <c r="C8" s="10"/>
      <c r="D8" s="10"/>
      <c r="E8" s="10"/>
      <c r="F8" s="10"/>
      <c r="G8" s="10"/>
      <c r="H8" s="34" t="s">
        <v>65</v>
      </c>
      <c r="I8" s="34"/>
    </row>
    <row r="9" spans="1:10">
      <c r="A9" s="10"/>
      <c r="B9" s="10"/>
      <c r="C9" s="10"/>
      <c r="D9" s="10"/>
      <c r="E9" s="10"/>
      <c r="F9" s="10"/>
      <c r="G9" s="10"/>
      <c r="H9" s="33"/>
      <c r="I9" s="33"/>
    </row>
    <row r="10" spans="1:10">
      <c r="A10" s="10"/>
      <c r="B10" s="10"/>
      <c r="C10" s="10"/>
      <c r="D10" s="10"/>
      <c r="E10" s="10"/>
      <c r="F10" s="10"/>
      <c r="G10" s="10"/>
      <c r="H10" s="10"/>
      <c r="I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8.75">
      <c r="A12" s="46" t="s">
        <v>43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29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50" t="s">
        <v>0</v>
      </c>
      <c r="B14" s="53" t="s">
        <v>1</v>
      </c>
      <c r="C14" s="50" t="s">
        <v>5</v>
      </c>
      <c r="D14" s="50" t="s">
        <v>2</v>
      </c>
      <c r="E14" s="52" t="s">
        <v>4</v>
      </c>
      <c r="F14" s="52"/>
      <c r="G14" s="52"/>
      <c r="H14" s="52"/>
      <c r="I14" s="52"/>
      <c r="J14" s="52"/>
    </row>
    <row r="15" spans="1:10" ht="43.5" customHeight="1">
      <c r="A15" s="50"/>
      <c r="B15" s="53"/>
      <c r="C15" s="50"/>
      <c r="D15" s="50"/>
      <c r="E15" s="12" t="s">
        <v>66</v>
      </c>
      <c r="F15" s="12" t="s">
        <v>44</v>
      </c>
      <c r="G15" s="12" t="s">
        <v>45</v>
      </c>
      <c r="H15" s="12" t="s">
        <v>46</v>
      </c>
      <c r="I15" s="12" t="s">
        <v>47</v>
      </c>
      <c r="J15" s="9" t="s">
        <v>3</v>
      </c>
    </row>
    <row r="16" spans="1:10" ht="20.25" customHeight="1">
      <c r="A16" s="45"/>
      <c r="B16" s="45" t="s">
        <v>31</v>
      </c>
      <c r="C16" s="45" t="s">
        <v>48</v>
      </c>
      <c r="D16" s="11" t="s">
        <v>6</v>
      </c>
      <c r="E16" s="18">
        <f>E19+E22+E25+E34+E37+E40+E43+E46+E67+E28+E49+E70+E31+E73+E76+E79+E82</f>
        <v>542902.20900000003</v>
      </c>
      <c r="F16" s="18">
        <f>F19+F22+F25+F34+F37+F40+F43+F46+F67+F28+F49+F70+F31+F73+F76+F79+F82</f>
        <v>499228.45000000007</v>
      </c>
      <c r="G16" s="18">
        <f>G19+G22+G25+G34+G37+G40+G43+G46+G67+G28+G49+G70+G31+G73+G76+G79+G82</f>
        <v>501433.25000000006</v>
      </c>
      <c r="H16" s="18">
        <f>H19+H22+H25+H34+H37+H40+H43+H46+H67+H28+H49+H70+H31+H73+H76+H79+H82</f>
        <v>501433.25000000006</v>
      </c>
      <c r="I16" s="18">
        <f>I19+I22+I25+I34+I37+I40+I43+I46+I67+I28+I49+I70+I31+I73+I76+I79+I82</f>
        <v>501433.25000000006</v>
      </c>
      <c r="J16" s="18">
        <f t="shared" ref="J16:J30" si="0">SUM(E16:I16)</f>
        <v>2546430.4090000005</v>
      </c>
    </row>
    <row r="17" spans="1:10" ht="30">
      <c r="A17" s="45"/>
      <c r="B17" s="45"/>
      <c r="C17" s="45"/>
      <c r="D17" s="11" t="s">
        <v>7</v>
      </c>
      <c r="E17" s="19">
        <f>E20+E23+E26+E35+E38+E41+E44+E47+E68+E50+E71+E29+E32+E74+E77+E80+E83</f>
        <v>542902.20900000003</v>
      </c>
      <c r="F17" s="19">
        <f>F20+F23+F26+F35+F38+F41+F44+F47+F68+F50+F71+F29+F32+F74+F77+F80</f>
        <v>499228.45000000007</v>
      </c>
      <c r="G17" s="19">
        <f>G20+G23+G26+G35+G38+G41+G44+G47+G68+G50+G71+G29+G32+G74+G77+G80</f>
        <v>501433.25000000006</v>
      </c>
      <c r="H17" s="19">
        <f>H20+H23+H26+H35+H38+H41+H44+H47+H68+H50+H71+H29+H32+H74+H77+H80</f>
        <v>501433.25000000006</v>
      </c>
      <c r="I17" s="19">
        <f>I20+I23+I26+I35+I38+I41+I44+I47+I68+I50+I71+I29+I32+I74+I77+I80</f>
        <v>501433.25000000006</v>
      </c>
      <c r="J17" s="18">
        <f>SUM(E17:I17)</f>
        <v>2546430.4090000005</v>
      </c>
    </row>
    <row r="18" spans="1:10" ht="18" customHeight="1">
      <c r="A18" s="45"/>
      <c r="B18" s="45"/>
      <c r="C18" s="45"/>
      <c r="D18" s="11" t="s">
        <v>8</v>
      </c>
      <c r="E18" s="20"/>
      <c r="F18" s="20"/>
      <c r="G18" s="20"/>
      <c r="H18" s="20"/>
      <c r="I18" s="20"/>
      <c r="J18" s="18">
        <f t="shared" si="0"/>
        <v>0</v>
      </c>
    </row>
    <row r="19" spans="1:10">
      <c r="A19" s="41">
        <v>1</v>
      </c>
      <c r="B19" s="45" t="s">
        <v>9</v>
      </c>
      <c r="C19" s="45" t="s">
        <v>10</v>
      </c>
      <c r="D19" s="11" t="s">
        <v>6</v>
      </c>
      <c r="E19" s="19">
        <f>E20</f>
        <v>220776.28399999999</v>
      </c>
      <c r="F19" s="19">
        <f>F20</f>
        <v>196261</v>
      </c>
      <c r="G19" s="19">
        <f>G20</f>
        <v>197020.3</v>
      </c>
      <c r="H19" s="19">
        <f>H20</f>
        <v>197020.3</v>
      </c>
      <c r="I19" s="19">
        <f>I20</f>
        <v>197020.3</v>
      </c>
      <c r="J19" s="18">
        <f t="shared" si="0"/>
        <v>1008098.1840000001</v>
      </c>
    </row>
    <row r="20" spans="1:10" ht="30">
      <c r="A20" s="41"/>
      <c r="B20" s="45"/>
      <c r="C20" s="45"/>
      <c r="D20" s="11" t="s">
        <v>7</v>
      </c>
      <c r="E20" s="19">
        <f ca="1">'Прил №5'!E22</f>
        <v>220776.28399999999</v>
      </c>
      <c r="F20" s="19">
        <f ca="1">'Прил №5'!F22</f>
        <v>196261</v>
      </c>
      <c r="G20" s="19">
        <f ca="1">'Прил №5'!G22</f>
        <v>197020.3</v>
      </c>
      <c r="H20" s="19">
        <f ca="1">'Прил №5'!H22</f>
        <v>197020.3</v>
      </c>
      <c r="I20" s="19">
        <f ca="1">'Прил №5'!I22</f>
        <v>197020.3</v>
      </c>
      <c r="J20" s="18">
        <f t="shared" si="0"/>
        <v>1008098.1840000001</v>
      </c>
    </row>
    <row r="21" spans="1:10" ht="16.5" customHeight="1">
      <c r="A21" s="41"/>
      <c r="B21" s="45"/>
      <c r="C21" s="45"/>
      <c r="D21" s="11" t="s">
        <v>8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18">
        <f t="shared" si="0"/>
        <v>0</v>
      </c>
    </row>
    <row r="22" spans="1:10" ht="15" customHeight="1">
      <c r="A22" s="41">
        <v>2</v>
      </c>
      <c r="B22" s="45" t="s">
        <v>9</v>
      </c>
      <c r="C22" s="45" t="s">
        <v>11</v>
      </c>
      <c r="D22" s="11" t="s">
        <v>6</v>
      </c>
      <c r="E22" s="19">
        <f ca="1">E23</f>
        <v>156847</v>
      </c>
      <c r="F22" s="19">
        <f ca="1">F23</f>
        <v>157016</v>
      </c>
      <c r="G22" s="19">
        <f ca="1">G23</f>
        <v>157016</v>
      </c>
      <c r="H22" s="19">
        <f ca="1">H23</f>
        <v>157016</v>
      </c>
      <c r="I22" s="19">
        <f ca="1">I23</f>
        <v>157016</v>
      </c>
      <c r="J22" s="18">
        <f t="shared" si="0"/>
        <v>784911</v>
      </c>
    </row>
    <row r="23" spans="1:10" ht="30">
      <c r="A23" s="41"/>
      <c r="B23" s="45"/>
      <c r="C23" s="45"/>
      <c r="D23" s="11" t="s">
        <v>7</v>
      </c>
      <c r="E23" s="19">
        <f ca="1">'Прил №5'!E32</f>
        <v>156847</v>
      </c>
      <c r="F23" s="19">
        <f ca="1">'Прил №5'!F32</f>
        <v>157016</v>
      </c>
      <c r="G23" s="19">
        <f ca="1">'Прил №5'!G32</f>
        <v>157016</v>
      </c>
      <c r="H23" s="19">
        <f ca="1">'Прил №5'!H32</f>
        <v>157016</v>
      </c>
      <c r="I23" s="19">
        <f ca="1">'Прил №5'!I32</f>
        <v>157016</v>
      </c>
      <c r="J23" s="18">
        <f t="shared" si="0"/>
        <v>784911</v>
      </c>
    </row>
    <row r="24" spans="1:10" ht="18" customHeight="1">
      <c r="A24" s="41"/>
      <c r="B24" s="45"/>
      <c r="C24" s="45"/>
      <c r="D24" s="11" t="s">
        <v>8</v>
      </c>
      <c r="E24" s="20" t="s">
        <v>14</v>
      </c>
      <c r="F24" s="20" t="s">
        <v>14</v>
      </c>
      <c r="G24" s="20" t="s">
        <v>14</v>
      </c>
      <c r="H24" s="20" t="s">
        <v>14</v>
      </c>
      <c r="I24" s="20" t="s">
        <v>14</v>
      </c>
      <c r="J24" s="18">
        <f t="shared" si="0"/>
        <v>0</v>
      </c>
    </row>
    <row r="25" spans="1:10" ht="18" customHeight="1">
      <c r="A25" s="41">
        <v>3</v>
      </c>
      <c r="B25" s="45" t="s">
        <v>9</v>
      </c>
      <c r="C25" s="45" t="s">
        <v>53</v>
      </c>
      <c r="D25" s="11" t="s">
        <v>6</v>
      </c>
      <c r="E25" s="19">
        <f ca="1">E26</f>
        <v>64742.284</v>
      </c>
      <c r="F25" s="19">
        <f ca="1">F26</f>
        <v>51118.5</v>
      </c>
      <c r="G25" s="19">
        <f ca="1">G26</f>
        <v>51365.7</v>
      </c>
      <c r="H25" s="19">
        <f ca="1">H26</f>
        <v>51365.7</v>
      </c>
      <c r="I25" s="19">
        <f ca="1">I26</f>
        <v>51365.7</v>
      </c>
      <c r="J25" s="18">
        <f t="shared" si="0"/>
        <v>269957.88400000002</v>
      </c>
    </row>
    <row r="26" spans="1:10" ht="30">
      <c r="A26" s="41"/>
      <c r="B26" s="45"/>
      <c r="C26" s="45"/>
      <c r="D26" s="11" t="s">
        <v>7</v>
      </c>
      <c r="E26" s="19">
        <f ca="1">'Прил №5'!E40</f>
        <v>64742.284</v>
      </c>
      <c r="F26" s="19">
        <f ca="1">'Прил №5'!F40</f>
        <v>51118.5</v>
      </c>
      <c r="G26" s="19">
        <f ca="1">'Прил №5'!G40</f>
        <v>51365.7</v>
      </c>
      <c r="H26" s="19">
        <f ca="1">'Прил №5'!H40</f>
        <v>51365.7</v>
      </c>
      <c r="I26" s="19">
        <f ca="1">'Прил №5'!I40</f>
        <v>51365.7</v>
      </c>
      <c r="J26" s="18">
        <f t="shared" si="0"/>
        <v>269957.88400000002</v>
      </c>
    </row>
    <row r="27" spans="1:10" ht="76.5" customHeight="1">
      <c r="A27" s="41"/>
      <c r="B27" s="45"/>
      <c r="C27" s="45"/>
      <c r="D27" s="11" t="s">
        <v>8</v>
      </c>
      <c r="E27" s="20" t="s">
        <v>14</v>
      </c>
      <c r="F27" s="20" t="s">
        <v>14</v>
      </c>
      <c r="G27" s="20" t="s">
        <v>14</v>
      </c>
      <c r="H27" s="20" t="s">
        <v>14</v>
      </c>
      <c r="I27" s="20" t="s">
        <v>14</v>
      </c>
      <c r="J27" s="18">
        <f t="shared" si="0"/>
        <v>0</v>
      </c>
    </row>
    <row r="28" spans="1:10">
      <c r="A28" s="47">
        <v>4</v>
      </c>
      <c r="B28" s="42" t="s">
        <v>9</v>
      </c>
      <c r="C28" s="42" t="s">
        <v>58</v>
      </c>
      <c r="D28" s="11" t="s">
        <v>6</v>
      </c>
      <c r="E28" s="19">
        <f ca="1">E29</f>
        <v>15122.499999999998</v>
      </c>
      <c r="F28" s="19">
        <f ca="1">F29</f>
        <v>15833.699999999999</v>
      </c>
      <c r="G28" s="19">
        <f ca="1">G29</f>
        <v>15343.2</v>
      </c>
      <c r="H28" s="19">
        <f ca="1">H29</f>
        <v>15343.2</v>
      </c>
      <c r="I28" s="19">
        <f ca="1">I29</f>
        <v>15343.2</v>
      </c>
      <c r="J28" s="18">
        <f t="shared" si="0"/>
        <v>76985.799999999988</v>
      </c>
    </row>
    <row r="29" spans="1:10" ht="30">
      <c r="A29" s="48"/>
      <c r="B29" s="43"/>
      <c r="C29" s="43"/>
      <c r="D29" s="11" t="s">
        <v>7</v>
      </c>
      <c r="E29" s="19">
        <f ca="1">'Прил №5'!E50</f>
        <v>15122.499999999998</v>
      </c>
      <c r="F29" s="19">
        <f ca="1">'Прил №5'!F50</f>
        <v>15833.699999999999</v>
      </c>
      <c r="G29" s="19">
        <f ca="1">'Прил №5'!G50</f>
        <v>15343.2</v>
      </c>
      <c r="H29" s="19">
        <f ca="1">'Прил №5'!H50</f>
        <v>15343.2</v>
      </c>
      <c r="I29" s="19">
        <f ca="1">'Прил №5'!I50</f>
        <v>15343.2</v>
      </c>
      <c r="J29" s="18">
        <f t="shared" si="0"/>
        <v>76985.799999999988</v>
      </c>
    </row>
    <row r="30" spans="1:10" ht="79.5" customHeight="1">
      <c r="A30" s="48"/>
      <c r="B30" s="43"/>
      <c r="C30" s="44"/>
      <c r="D30" s="11" t="s">
        <v>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8">
        <f t="shared" si="0"/>
        <v>0</v>
      </c>
    </row>
    <row r="31" spans="1:10" ht="16.5" customHeight="1">
      <c r="A31" s="47">
        <v>5</v>
      </c>
      <c r="B31" s="42" t="s">
        <v>9</v>
      </c>
      <c r="C31" s="42" t="s">
        <v>55</v>
      </c>
      <c r="D31" s="11" t="s">
        <v>6</v>
      </c>
      <c r="E31" s="19">
        <f ca="1">E32</f>
        <v>1270.25</v>
      </c>
      <c r="F31" s="19">
        <f ca="1">F32</f>
        <v>0</v>
      </c>
      <c r="G31" s="19">
        <f ca="1">G32</f>
        <v>0</v>
      </c>
      <c r="H31" s="19">
        <f ca="1">H32</f>
        <v>0</v>
      </c>
      <c r="I31" s="19">
        <f ca="1">I32</f>
        <v>0</v>
      </c>
      <c r="J31" s="18">
        <f>SUM(E31:I31)</f>
        <v>1270.25</v>
      </c>
    </row>
    <row r="32" spans="1:10" ht="33" customHeight="1">
      <c r="A32" s="48"/>
      <c r="B32" s="43"/>
      <c r="C32" s="43"/>
      <c r="D32" s="11" t="s">
        <v>7</v>
      </c>
      <c r="E32" s="19">
        <f ca="1">'Прил №5'!E56</f>
        <v>1270.25</v>
      </c>
      <c r="F32" s="19">
        <f ca="1">'Прил №5'!F56</f>
        <v>0</v>
      </c>
      <c r="G32" s="19">
        <f ca="1">'Прил №5'!G56</f>
        <v>0</v>
      </c>
      <c r="H32" s="19">
        <f ca="1">'Прил №5'!H56</f>
        <v>0</v>
      </c>
      <c r="I32" s="19">
        <f ca="1">'Прил №5'!I56</f>
        <v>0</v>
      </c>
      <c r="J32" s="18">
        <f>SUM(E32:I32)</f>
        <v>1270.25</v>
      </c>
    </row>
    <row r="33" spans="1:10" ht="24" customHeight="1">
      <c r="A33" s="48"/>
      <c r="B33" s="43"/>
      <c r="C33" s="44"/>
      <c r="D33" s="11" t="s">
        <v>8</v>
      </c>
      <c r="E33" s="19"/>
      <c r="F33" s="19"/>
      <c r="G33" s="19"/>
      <c r="H33" s="19"/>
      <c r="I33" s="19"/>
      <c r="J33" s="18">
        <f>SUM(E33:I33)</f>
        <v>0</v>
      </c>
    </row>
    <row r="34" spans="1:10">
      <c r="A34" s="41">
        <v>6</v>
      </c>
      <c r="B34" s="45" t="s">
        <v>9</v>
      </c>
      <c r="C34" s="45" t="s">
        <v>34</v>
      </c>
      <c r="D34" s="11" t="s">
        <v>6</v>
      </c>
      <c r="E34" s="19">
        <f ca="1">E35</f>
        <v>19889.395</v>
      </c>
      <c r="F34" s="19">
        <f ca="1">SUM(F35)</f>
        <v>13887.400000000001</v>
      </c>
      <c r="G34" s="19">
        <f ca="1">SUM(G35)</f>
        <v>13601.5</v>
      </c>
      <c r="H34" s="19">
        <f ca="1">SUM(H35)</f>
        <v>13601.5</v>
      </c>
      <c r="I34" s="19">
        <f ca="1">SUM(I35)</f>
        <v>13601.5</v>
      </c>
      <c r="J34" s="18">
        <f t="shared" ref="J34:J50" si="1">SUM(E34:I34)</f>
        <v>74581.294999999998</v>
      </c>
    </row>
    <row r="35" spans="1:10" ht="30">
      <c r="A35" s="41"/>
      <c r="B35" s="45"/>
      <c r="C35" s="45"/>
      <c r="D35" s="11" t="s">
        <v>7</v>
      </c>
      <c r="E35" s="19">
        <f ca="1">'Прил №5'!E62</f>
        <v>19889.395</v>
      </c>
      <c r="F35" s="19">
        <f ca="1">'Прил №5'!F62</f>
        <v>13887.400000000001</v>
      </c>
      <c r="G35" s="19">
        <f ca="1">'Прил №5'!G62</f>
        <v>13601.5</v>
      </c>
      <c r="H35" s="19">
        <f ca="1">'Прил №5'!H62</f>
        <v>13601.5</v>
      </c>
      <c r="I35" s="19">
        <f ca="1">'Прил №5'!I62</f>
        <v>13601.5</v>
      </c>
      <c r="J35" s="18">
        <f t="shared" si="1"/>
        <v>74581.294999999998</v>
      </c>
    </row>
    <row r="36" spans="1:10" ht="20.25" customHeight="1">
      <c r="A36" s="41"/>
      <c r="B36" s="45"/>
      <c r="C36" s="45"/>
      <c r="D36" s="11" t="s">
        <v>8</v>
      </c>
      <c r="E36" s="19" t="s">
        <v>14</v>
      </c>
      <c r="F36" s="19" t="s">
        <v>14</v>
      </c>
      <c r="G36" s="19" t="s">
        <v>14</v>
      </c>
      <c r="H36" s="19" t="s">
        <v>14</v>
      </c>
      <c r="I36" s="19" t="s">
        <v>14</v>
      </c>
      <c r="J36" s="18">
        <f t="shared" si="1"/>
        <v>0</v>
      </c>
    </row>
    <row r="37" spans="1:10">
      <c r="A37" s="41">
        <v>7</v>
      </c>
      <c r="B37" s="45" t="s">
        <v>9</v>
      </c>
      <c r="C37" s="45" t="s">
        <v>12</v>
      </c>
      <c r="D37" s="11" t="s">
        <v>6</v>
      </c>
      <c r="E37" s="19">
        <f ca="1">E38</f>
        <v>12751.7</v>
      </c>
      <c r="F37" s="19">
        <f ca="1">F38</f>
        <v>13817.4</v>
      </c>
      <c r="G37" s="19">
        <f ca="1">G38</f>
        <v>13817.4</v>
      </c>
      <c r="H37" s="19">
        <f ca="1">H38</f>
        <v>13817.4</v>
      </c>
      <c r="I37" s="19">
        <f ca="1">I38</f>
        <v>13817.4</v>
      </c>
      <c r="J37" s="18">
        <f t="shared" si="1"/>
        <v>68021.3</v>
      </c>
    </row>
    <row r="38" spans="1:10" ht="30">
      <c r="A38" s="41"/>
      <c r="B38" s="45"/>
      <c r="C38" s="45"/>
      <c r="D38" s="11" t="s">
        <v>7</v>
      </c>
      <c r="E38" s="19">
        <f ca="1">'Прил №5'!E73</f>
        <v>12751.7</v>
      </c>
      <c r="F38" s="19">
        <f ca="1">'Прил №5'!F73</f>
        <v>13817.4</v>
      </c>
      <c r="G38" s="19">
        <f ca="1">'Прил №5'!G73</f>
        <v>13817.4</v>
      </c>
      <c r="H38" s="19">
        <f ca="1">'Прил №5'!H73</f>
        <v>13817.4</v>
      </c>
      <c r="I38" s="19">
        <f ca="1">'Прил №5'!I73</f>
        <v>13817.4</v>
      </c>
      <c r="J38" s="18">
        <f t="shared" si="1"/>
        <v>68021.3</v>
      </c>
    </row>
    <row r="39" spans="1:10" ht="19.5" customHeight="1">
      <c r="A39" s="41"/>
      <c r="B39" s="45"/>
      <c r="C39" s="45"/>
      <c r="D39" s="11" t="s">
        <v>8</v>
      </c>
      <c r="E39" s="19" t="s">
        <v>14</v>
      </c>
      <c r="F39" s="19" t="s">
        <v>14</v>
      </c>
      <c r="G39" s="19" t="s">
        <v>14</v>
      </c>
      <c r="H39" s="19" t="s">
        <v>14</v>
      </c>
      <c r="I39" s="19" t="s">
        <v>14</v>
      </c>
      <c r="J39" s="18">
        <f t="shared" si="1"/>
        <v>0</v>
      </c>
    </row>
    <row r="40" spans="1:10">
      <c r="A40" s="41">
        <v>8</v>
      </c>
      <c r="B40" s="45" t="s">
        <v>9</v>
      </c>
      <c r="C40" s="45" t="s">
        <v>13</v>
      </c>
      <c r="D40" s="11" t="s">
        <v>6</v>
      </c>
      <c r="E40" s="19">
        <f ca="1">E41</f>
        <v>18668.146000000001</v>
      </c>
      <c r="F40" s="19">
        <f ca="1">F41</f>
        <v>13490.4</v>
      </c>
      <c r="G40" s="19">
        <f ca="1">G41</f>
        <v>13254.900000000001</v>
      </c>
      <c r="H40" s="19">
        <f ca="1">H41</f>
        <v>13254.900000000001</v>
      </c>
      <c r="I40" s="19">
        <f ca="1">I41</f>
        <v>13254.900000000001</v>
      </c>
      <c r="J40" s="18">
        <f t="shared" si="1"/>
        <v>71923.246000000014</v>
      </c>
    </row>
    <row r="41" spans="1:10" ht="30">
      <c r="A41" s="41"/>
      <c r="B41" s="45"/>
      <c r="C41" s="45"/>
      <c r="D41" s="11" t="s">
        <v>7</v>
      </c>
      <c r="E41" s="19">
        <f ca="1">'Прил №5'!E83</f>
        <v>18668.146000000001</v>
      </c>
      <c r="F41" s="19">
        <f ca="1">'Прил №5'!F83</f>
        <v>13490.4</v>
      </c>
      <c r="G41" s="19">
        <f ca="1">'Прил №5'!G83</f>
        <v>13254.900000000001</v>
      </c>
      <c r="H41" s="19">
        <f ca="1">'Прил №5'!H83</f>
        <v>13254.900000000001</v>
      </c>
      <c r="I41" s="19">
        <f ca="1">'Прил №5'!I83</f>
        <v>13254.900000000001</v>
      </c>
      <c r="J41" s="18">
        <f t="shared" si="1"/>
        <v>71923.246000000014</v>
      </c>
    </row>
    <row r="42" spans="1:10" ht="15" customHeight="1">
      <c r="A42" s="41"/>
      <c r="B42" s="45"/>
      <c r="C42" s="45"/>
      <c r="D42" s="11" t="s">
        <v>8</v>
      </c>
      <c r="E42" s="19" t="s">
        <v>14</v>
      </c>
      <c r="F42" s="19" t="s">
        <v>14</v>
      </c>
      <c r="G42" s="19" t="s">
        <v>14</v>
      </c>
      <c r="H42" s="19" t="s">
        <v>14</v>
      </c>
      <c r="I42" s="19" t="s">
        <v>14</v>
      </c>
      <c r="J42" s="18">
        <f t="shared" si="1"/>
        <v>0</v>
      </c>
    </row>
    <row r="43" spans="1:10">
      <c r="A43" s="41">
        <v>9</v>
      </c>
      <c r="B43" s="45" t="s">
        <v>9</v>
      </c>
      <c r="C43" s="45" t="s">
        <v>51</v>
      </c>
      <c r="D43" s="11" t="s">
        <v>6</v>
      </c>
      <c r="E43" s="19">
        <f ca="1">E44</f>
        <v>2438.9499999999998</v>
      </c>
      <c r="F43" s="19">
        <f ca="1">F44</f>
        <v>2438.9499999999998</v>
      </c>
      <c r="G43" s="19">
        <f ca="1">G44</f>
        <v>2438.9499999999998</v>
      </c>
      <c r="H43" s="19">
        <f ca="1">H44</f>
        <v>2438.9499999999998</v>
      </c>
      <c r="I43" s="19">
        <f ca="1">I44</f>
        <v>2438.9499999999998</v>
      </c>
      <c r="J43" s="18">
        <f t="shared" si="1"/>
        <v>12194.75</v>
      </c>
    </row>
    <row r="44" spans="1:10" ht="30">
      <c r="A44" s="41"/>
      <c r="B44" s="45"/>
      <c r="C44" s="45"/>
      <c r="D44" s="11" t="s">
        <v>7</v>
      </c>
      <c r="E44" s="19">
        <f ca="1">'Прил №5'!E96</f>
        <v>2438.9499999999998</v>
      </c>
      <c r="F44" s="19">
        <f ca="1">'Прил №5'!F96</f>
        <v>2438.9499999999998</v>
      </c>
      <c r="G44" s="19">
        <f ca="1">'Прил №5'!G96</f>
        <v>2438.9499999999998</v>
      </c>
      <c r="H44" s="19">
        <f ca="1">'Прил №5'!H96</f>
        <v>2438.9499999999998</v>
      </c>
      <c r="I44" s="19">
        <f ca="1">'Прил №5'!I96</f>
        <v>2438.9499999999998</v>
      </c>
      <c r="J44" s="18">
        <f t="shared" si="1"/>
        <v>12194.75</v>
      </c>
    </row>
    <row r="45" spans="1:10">
      <c r="A45" s="41"/>
      <c r="B45" s="45"/>
      <c r="C45" s="45"/>
      <c r="D45" s="11" t="s">
        <v>8</v>
      </c>
      <c r="E45" s="19" t="s">
        <v>14</v>
      </c>
      <c r="F45" s="19" t="s">
        <v>14</v>
      </c>
      <c r="G45" s="19" t="s">
        <v>14</v>
      </c>
      <c r="H45" s="19" t="s">
        <v>14</v>
      </c>
      <c r="I45" s="19" t="s">
        <v>14</v>
      </c>
      <c r="J45" s="18">
        <f t="shared" si="1"/>
        <v>0</v>
      </c>
    </row>
    <row r="46" spans="1:10">
      <c r="A46" s="41">
        <v>10</v>
      </c>
      <c r="B46" s="45" t="s">
        <v>9</v>
      </c>
      <c r="C46" s="45" t="s">
        <v>52</v>
      </c>
      <c r="D46" s="11" t="s">
        <v>6</v>
      </c>
      <c r="E46" s="19">
        <f ca="1">'Прил №5'!E102</f>
        <v>5</v>
      </c>
      <c r="F46" s="19">
        <f ca="1">F47</f>
        <v>0</v>
      </c>
      <c r="G46" s="19">
        <f ca="1">G47</f>
        <v>0</v>
      </c>
      <c r="H46" s="19">
        <f ca="1">H47</f>
        <v>0</v>
      </c>
      <c r="I46" s="19">
        <f ca="1">I47</f>
        <v>0</v>
      </c>
      <c r="J46" s="18">
        <f t="shared" si="1"/>
        <v>5</v>
      </c>
    </row>
    <row r="47" spans="1:10" ht="30">
      <c r="A47" s="41"/>
      <c r="B47" s="45"/>
      <c r="C47" s="45"/>
      <c r="D47" s="11" t="s">
        <v>7</v>
      </c>
      <c r="E47" s="19">
        <f ca="1">'Прил №5'!E102</f>
        <v>5</v>
      </c>
      <c r="F47" s="19">
        <f ca="1">'Прил №5'!F102</f>
        <v>0</v>
      </c>
      <c r="G47" s="19">
        <f ca="1">'Прил №5'!G102</f>
        <v>0</v>
      </c>
      <c r="H47" s="19">
        <f ca="1">'Прил №5'!H102</f>
        <v>0</v>
      </c>
      <c r="I47" s="19">
        <f ca="1">'Прил №5'!I102</f>
        <v>0</v>
      </c>
      <c r="J47" s="18">
        <f t="shared" si="1"/>
        <v>5</v>
      </c>
    </row>
    <row r="48" spans="1:10">
      <c r="A48" s="41"/>
      <c r="B48" s="45"/>
      <c r="C48" s="45"/>
      <c r="D48" s="11" t="s">
        <v>8</v>
      </c>
      <c r="E48" s="19" t="s">
        <v>14</v>
      </c>
      <c r="F48" s="19" t="s">
        <v>14</v>
      </c>
      <c r="G48" s="19" t="s">
        <v>14</v>
      </c>
      <c r="H48" s="19" t="s">
        <v>14</v>
      </c>
      <c r="I48" s="19" t="s">
        <v>14</v>
      </c>
      <c r="J48" s="18">
        <f t="shared" si="1"/>
        <v>0</v>
      </c>
    </row>
    <row r="49" spans="1:10" ht="19.5" customHeight="1">
      <c r="A49" s="41">
        <v>11</v>
      </c>
      <c r="B49" s="45" t="s">
        <v>9</v>
      </c>
      <c r="C49" s="42" t="s">
        <v>67</v>
      </c>
      <c r="D49" s="11" t="s">
        <v>6</v>
      </c>
      <c r="E49" s="19">
        <f ca="1">'Прил №5'!E108</f>
        <v>0</v>
      </c>
      <c r="F49" s="19">
        <f ca="1">'Прил №5'!F108</f>
        <v>4624.1000000000004</v>
      </c>
      <c r="G49" s="19">
        <f ca="1">'Прил №5'!G108</f>
        <v>6396.8</v>
      </c>
      <c r="H49" s="19">
        <f ca="1">'Прил №5'!H108</f>
        <v>6396.8</v>
      </c>
      <c r="I49" s="19">
        <f ca="1">'Прил №5'!I108</f>
        <v>6396.8</v>
      </c>
      <c r="J49" s="18">
        <f t="shared" si="1"/>
        <v>23814.5</v>
      </c>
    </row>
    <row r="50" spans="1:10" ht="36" customHeight="1">
      <c r="A50" s="41"/>
      <c r="B50" s="45"/>
      <c r="C50" s="43"/>
      <c r="D50" s="11" t="s">
        <v>7</v>
      </c>
      <c r="E50" s="19">
        <f ca="1">'Прил №5'!E108</f>
        <v>0</v>
      </c>
      <c r="F50" s="19">
        <f ca="1">'Прил №5'!F108</f>
        <v>4624.1000000000004</v>
      </c>
      <c r="G50" s="19">
        <f ca="1">'Прил №5'!G108</f>
        <v>6396.8</v>
      </c>
      <c r="H50" s="19">
        <f ca="1">'Прил №5'!H108</f>
        <v>6396.8</v>
      </c>
      <c r="I50" s="19">
        <f ca="1">'Прил №5'!I108</f>
        <v>6396.8</v>
      </c>
      <c r="J50" s="18">
        <f t="shared" si="1"/>
        <v>23814.5</v>
      </c>
    </row>
    <row r="51" spans="1:10" ht="52.5" customHeight="1">
      <c r="A51" s="41"/>
      <c r="B51" s="45"/>
      <c r="C51" s="44"/>
      <c r="D51" s="11" t="s">
        <v>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/>
    </row>
    <row r="52" spans="1:10">
      <c r="A52" s="58" t="s">
        <v>68</v>
      </c>
      <c r="B52" s="55" t="s">
        <v>73</v>
      </c>
      <c r="C52" s="54" t="s">
        <v>75</v>
      </c>
      <c r="D52" s="32" t="s">
        <v>6</v>
      </c>
      <c r="E52" s="19"/>
      <c r="F52" s="19">
        <f ca="1">'Прил №5'!F115</f>
        <v>1186.3000000000002</v>
      </c>
      <c r="G52" s="19"/>
      <c r="H52" s="19"/>
      <c r="I52" s="19"/>
      <c r="J52" s="18">
        <f>F52</f>
        <v>1186.3000000000002</v>
      </c>
    </row>
    <row r="53" spans="1:10" ht="30">
      <c r="A53" s="59"/>
      <c r="B53" s="56"/>
      <c r="C53" s="54"/>
      <c r="D53" s="32" t="s">
        <v>7</v>
      </c>
      <c r="E53" s="19"/>
      <c r="F53" s="19">
        <f ca="1">F52</f>
        <v>1186.3000000000002</v>
      </c>
      <c r="G53" s="19"/>
      <c r="H53" s="19"/>
      <c r="I53" s="19"/>
      <c r="J53" s="18">
        <f>F53</f>
        <v>1186.3000000000002</v>
      </c>
    </row>
    <row r="54" spans="1:10" ht="78" customHeight="1">
      <c r="A54" s="60"/>
      <c r="B54" s="57"/>
      <c r="C54" s="54"/>
      <c r="D54" s="32" t="s">
        <v>8</v>
      </c>
      <c r="E54" s="19"/>
      <c r="F54" s="19"/>
      <c r="G54" s="19"/>
      <c r="H54" s="19"/>
      <c r="I54" s="19"/>
      <c r="J54" s="18"/>
    </row>
    <row r="55" spans="1:10">
      <c r="A55" s="58" t="s">
        <v>69</v>
      </c>
      <c r="B55" s="55" t="s">
        <v>73</v>
      </c>
      <c r="C55" s="54" t="s">
        <v>76</v>
      </c>
      <c r="D55" s="32" t="s">
        <v>6</v>
      </c>
      <c r="E55" s="19"/>
      <c r="F55" s="19">
        <f ca="1">'Прил №5'!F122</f>
        <v>0</v>
      </c>
      <c r="G55" s="19">
        <f ca="1">'Прил №5'!G122</f>
        <v>2890.2</v>
      </c>
      <c r="H55" s="19">
        <f ca="1">'Прил №5'!H122</f>
        <v>2890.2</v>
      </c>
      <c r="I55" s="19">
        <f ca="1">'Прил №5'!I122</f>
        <v>2890.2</v>
      </c>
      <c r="J55" s="18">
        <f>SUM(E55:I55)</f>
        <v>8670.5999999999985</v>
      </c>
    </row>
    <row r="56" spans="1:10" ht="30">
      <c r="A56" s="59"/>
      <c r="B56" s="56"/>
      <c r="C56" s="54"/>
      <c r="D56" s="32" t="s">
        <v>7</v>
      </c>
      <c r="E56" s="19"/>
      <c r="F56" s="19">
        <f ca="1">F55</f>
        <v>0</v>
      </c>
      <c r="G56" s="19">
        <f ca="1">G55</f>
        <v>2890.2</v>
      </c>
      <c r="H56" s="19">
        <f ca="1">H55</f>
        <v>2890.2</v>
      </c>
      <c r="I56" s="19">
        <f ca="1">I55</f>
        <v>2890.2</v>
      </c>
      <c r="J56" s="18">
        <f>SUM(E56:I56)</f>
        <v>8670.5999999999985</v>
      </c>
    </row>
    <row r="57" spans="1:10" ht="98.25" customHeight="1">
      <c r="A57" s="60"/>
      <c r="B57" s="57"/>
      <c r="C57" s="54"/>
      <c r="D57" s="32" t="s">
        <v>8</v>
      </c>
      <c r="E57" s="19"/>
      <c r="F57" s="19"/>
      <c r="G57" s="19"/>
      <c r="H57" s="19"/>
      <c r="I57" s="19"/>
      <c r="J57" s="18"/>
    </row>
    <row r="58" spans="1:10">
      <c r="A58" s="58" t="s">
        <v>70</v>
      </c>
      <c r="B58" s="55" t="s">
        <v>73</v>
      </c>
      <c r="C58" s="45" t="s">
        <v>74</v>
      </c>
      <c r="D58" s="32" t="s">
        <v>6</v>
      </c>
      <c r="E58" s="19"/>
      <c r="F58" s="19">
        <f ca="1">'Прил №5'!F129</f>
        <v>1532.3000000000002</v>
      </c>
      <c r="G58" s="19"/>
      <c r="H58" s="19"/>
      <c r="I58" s="19"/>
      <c r="J58" s="18">
        <f>F58</f>
        <v>1532.3000000000002</v>
      </c>
    </row>
    <row r="59" spans="1:10" ht="30">
      <c r="A59" s="59"/>
      <c r="B59" s="56"/>
      <c r="C59" s="45"/>
      <c r="D59" s="32" t="s">
        <v>7</v>
      </c>
      <c r="E59" s="19"/>
      <c r="F59" s="19">
        <f ca="1">F58</f>
        <v>1532.3000000000002</v>
      </c>
      <c r="G59" s="19"/>
      <c r="H59" s="19"/>
      <c r="I59" s="19"/>
      <c r="J59" s="18">
        <f>F59</f>
        <v>1532.3000000000002</v>
      </c>
    </row>
    <row r="60" spans="1:10" ht="76.5" customHeight="1">
      <c r="A60" s="60"/>
      <c r="B60" s="57"/>
      <c r="C60" s="45"/>
      <c r="D60" s="32" t="s">
        <v>8</v>
      </c>
      <c r="E60" s="19"/>
      <c r="F60" s="19"/>
      <c r="G60" s="19"/>
      <c r="H60" s="19"/>
      <c r="I60" s="19"/>
      <c r="J60" s="18"/>
    </row>
    <row r="61" spans="1:10">
      <c r="A61" s="58" t="s">
        <v>71</v>
      </c>
      <c r="B61" s="55" t="s">
        <v>73</v>
      </c>
      <c r="C61" s="54" t="s">
        <v>77</v>
      </c>
      <c r="D61" s="32" t="s">
        <v>6</v>
      </c>
      <c r="E61" s="19"/>
      <c r="F61" s="19">
        <f ca="1">'Прил №5'!F136</f>
        <v>1905.5</v>
      </c>
      <c r="G61" s="19"/>
      <c r="H61" s="19"/>
      <c r="I61" s="19"/>
      <c r="J61" s="18">
        <f>F61</f>
        <v>1905.5</v>
      </c>
    </row>
    <row r="62" spans="1:10" ht="30">
      <c r="A62" s="59"/>
      <c r="B62" s="56"/>
      <c r="C62" s="54"/>
      <c r="D62" s="32" t="s">
        <v>7</v>
      </c>
      <c r="E62" s="19"/>
      <c r="F62" s="19">
        <f ca="1">F61</f>
        <v>1905.5</v>
      </c>
      <c r="G62" s="19"/>
      <c r="H62" s="19"/>
      <c r="I62" s="19"/>
      <c r="J62" s="18">
        <f>F62</f>
        <v>1905.5</v>
      </c>
    </row>
    <row r="63" spans="1:10" ht="65.25" customHeight="1">
      <c r="A63" s="60"/>
      <c r="B63" s="57"/>
      <c r="C63" s="54"/>
      <c r="D63" s="32" t="s">
        <v>8</v>
      </c>
      <c r="E63" s="19"/>
      <c r="F63" s="19"/>
      <c r="G63" s="19"/>
      <c r="H63" s="19"/>
      <c r="I63" s="19"/>
      <c r="J63" s="18"/>
    </row>
    <row r="64" spans="1:10">
      <c r="A64" s="58" t="s">
        <v>72</v>
      </c>
      <c r="B64" s="55" t="s">
        <v>73</v>
      </c>
      <c r="C64" s="54" t="s">
        <v>78</v>
      </c>
      <c r="D64" s="32" t="s">
        <v>6</v>
      </c>
      <c r="E64" s="19"/>
      <c r="F64" s="19"/>
      <c r="G64" s="19">
        <f ca="1">'Прил №5'!G143</f>
        <v>3506.6</v>
      </c>
      <c r="H64" s="19">
        <f ca="1">'Прил №5'!H143</f>
        <v>3506.6</v>
      </c>
      <c r="I64" s="19">
        <f ca="1">'Прил №5'!I143</f>
        <v>3506.6</v>
      </c>
      <c r="J64" s="18">
        <f>G64+SUM(E64:I64)</f>
        <v>14026.4</v>
      </c>
    </row>
    <row r="65" spans="1:10" ht="30">
      <c r="A65" s="59"/>
      <c r="B65" s="56"/>
      <c r="C65" s="54"/>
      <c r="D65" s="32" t="s">
        <v>7</v>
      </c>
      <c r="E65" s="19"/>
      <c r="F65" s="19"/>
      <c r="G65" s="19">
        <f>G64</f>
        <v>3506.6</v>
      </c>
      <c r="H65" s="19">
        <f>H64</f>
        <v>3506.6</v>
      </c>
      <c r="I65" s="19">
        <f>I64</f>
        <v>3506.6</v>
      </c>
      <c r="J65" s="18">
        <f>G65+SUM(E65:I65)</f>
        <v>14026.4</v>
      </c>
    </row>
    <row r="66" spans="1:10" ht="64.5" customHeight="1">
      <c r="A66" s="60"/>
      <c r="B66" s="57"/>
      <c r="C66" s="54"/>
      <c r="D66" s="32" t="s">
        <v>8</v>
      </c>
      <c r="E66" s="19"/>
      <c r="F66" s="19"/>
      <c r="G66" s="19"/>
      <c r="H66" s="19"/>
      <c r="I66" s="19"/>
      <c r="J66" s="18"/>
    </row>
    <row r="67" spans="1:10">
      <c r="A67" s="41">
        <v>12</v>
      </c>
      <c r="B67" s="45" t="s">
        <v>9</v>
      </c>
      <c r="C67" s="42" t="s">
        <v>62</v>
      </c>
      <c r="D67" s="11" t="s">
        <v>6</v>
      </c>
      <c r="E67" s="19"/>
      <c r="F67" s="19">
        <f>F68</f>
        <v>0</v>
      </c>
      <c r="G67" s="19">
        <f>G68</f>
        <v>0</v>
      </c>
      <c r="H67" s="19">
        <f>H68</f>
        <v>0</v>
      </c>
      <c r="I67" s="19">
        <f>I68</f>
        <v>0</v>
      </c>
      <c r="J67" s="18">
        <f t="shared" ref="J67:J72" si="2">SUM(E67:I67)</f>
        <v>0</v>
      </c>
    </row>
    <row r="68" spans="1:10" ht="30">
      <c r="A68" s="41"/>
      <c r="B68" s="45"/>
      <c r="C68" s="43"/>
      <c r="D68" s="11" t="s">
        <v>7</v>
      </c>
      <c r="E68" s="19">
        <f ca="1">'Прил №5'!E150</f>
        <v>0</v>
      </c>
      <c r="F68" s="19">
        <f ca="1">'Прил №5'!F150</f>
        <v>0</v>
      </c>
      <c r="G68" s="19">
        <f ca="1">'Прил №5'!G150</f>
        <v>0</v>
      </c>
      <c r="H68" s="19">
        <f ca="1">'Прил №5'!H150</f>
        <v>0</v>
      </c>
      <c r="I68" s="19">
        <f ca="1">'Прил №5'!I150</f>
        <v>0</v>
      </c>
      <c r="J68" s="18">
        <f t="shared" si="2"/>
        <v>0</v>
      </c>
    </row>
    <row r="69" spans="1:10" ht="326.25" customHeight="1">
      <c r="A69" s="41"/>
      <c r="B69" s="45"/>
      <c r="C69" s="44"/>
      <c r="D69" s="11" t="s">
        <v>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8">
        <f t="shared" si="2"/>
        <v>0</v>
      </c>
    </row>
    <row r="70" spans="1:10">
      <c r="A70" s="41">
        <v>13</v>
      </c>
      <c r="B70" s="42" t="s">
        <v>9</v>
      </c>
      <c r="C70" s="42" t="s">
        <v>61</v>
      </c>
      <c r="D70" s="11" t="s">
        <v>6</v>
      </c>
      <c r="E70" s="19">
        <f ca="1">E71</f>
        <v>16979.400000000001</v>
      </c>
      <c r="F70" s="19">
        <f ca="1">F71</f>
        <v>16979.400000000001</v>
      </c>
      <c r="G70" s="19">
        <f ca="1">G71</f>
        <v>16979.400000000001</v>
      </c>
      <c r="H70" s="19">
        <f ca="1">H71</f>
        <v>16979.400000000001</v>
      </c>
      <c r="I70" s="19">
        <f ca="1">I71</f>
        <v>16979.400000000001</v>
      </c>
      <c r="J70" s="18">
        <f t="shared" si="2"/>
        <v>84897</v>
      </c>
    </row>
    <row r="71" spans="1:10" ht="30">
      <c r="A71" s="41"/>
      <c r="B71" s="43"/>
      <c r="C71" s="43"/>
      <c r="D71" s="11" t="s">
        <v>7</v>
      </c>
      <c r="E71" s="19">
        <f ca="1">'Прил №5'!E156</f>
        <v>16979.400000000001</v>
      </c>
      <c r="F71" s="19">
        <f ca="1">'Прил №5'!F156</f>
        <v>16979.400000000001</v>
      </c>
      <c r="G71" s="19">
        <f ca="1">'Прил №5'!G156</f>
        <v>16979.400000000001</v>
      </c>
      <c r="H71" s="19">
        <f ca="1">'Прил №5'!H156</f>
        <v>16979.400000000001</v>
      </c>
      <c r="I71" s="19">
        <f ca="1">'Прил №5'!I156</f>
        <v>16979.400000000001</v>
      </c>
      <c r="J71" s="18">
        <f t="shared" si="2"/>
        <v>84897</v>
      </c>
    </row>
    <row r="72" spans="1:10" ht="156.75" customHeight="1">
      <c r="A72" s="41"/>
      <c r="B72" s="44"/>
      <c r="C72" s="44"/>
      <c r="D72" s="11" t="s">
        <v>8</v>
      </c>
      <c r="E72" s="19"/>
      <c r="F72" s="19"/>
      <c r="G72" s="19"/>
      <c r="H72" s="19"/>
      <c r="I72" s="19"/>
      <c r="J72" s="21">
        <f t="shared" si="2"/>
        <v>0</v>
      </c>
    </row>
    <row r="73" spans="1:10" ht="16.5" customHeight="1">
      <c r="A73" s="41">
        <v>14</v>
      </c>
      <c r="B73" s="42" t="s">
        <v>9</v>
      </c>
      <c r="C73" s="42" t="s">
        <v>57</v>
      </c>
      <c r="D73" s="11" t="s">
        <v>6</v>
      </c>
      <c r="E73" s="19">
        <f ca="1">E74</f>
        <v>8921.2000000000007</v>
      </c>
      <c r="F73" s="19">
        <f ca="1">F74</f>
        <v>10179.5</v>
      </c>
      <c r="G73" s="19">
        <f ca="1">G74</f>
        <v>10617</v>
      </c>
      <c r="H73" s="19">
        <f ca="1">H74</f>
        <v>10617</v>
      </c>
      <c r="I73" s="19">
        <f ca="1">I74</f>
        <v>10617</v>
      </c>
      <c r="J73" s="18">
        <f t="shared" ref="J73:J87" si="3">SUM(E73:I73)</f>
        <v>50951.7</v>
      </c>
    </row>
    <row r="74" spans="1:10" ht="98.25" customHeight="1">
      <c r="A74" s="41"/>
      <c r="B74" s="43"/>
      <c r="C74" s="43"/>
      <c r="D74" s="25" t="s">
        <v>7</v>
      </c>
      <c r="E74" s="23">
        <f ca="1">'Прил №5'!E162</f>
        <v>8921.2000000000007</v>
      </c>
      <c r="F74" s="23">
        <f ca="1">'Прил №5'!F162</f>
        <v>10179.5</v>
      </c>
      <c r="G74" s="23">
        <f ca="1">'Прил №5'!G162</f>
        <v>10617</v>
      </c>
      <c r="H74" s="23">
        <f ca="1">'Прил №5'!H162</f>
        <v>10617</v>
      </c>
      <c r="I74" s="23">
        <f ca="1">'Прил №5'!I162</f>
        <v>10617</v>
      </c>
      <c r="J74" s="24">
        <f t="shared" si="3"/>
        <v>50951.7</v>
      </c>
    </row>
    <row r="75" spans="1:10" ht="99.75" customHeight="1">
      <c r="A75" s="41"/>
      <c r="B75" s="44"/>
      <c r="C75" s="44"/>
      <c r="D75" s="25" t="s">
        <v>8</v>
      </c>
      <c r="E75" s="23"/>
      <c r="F75" s="23"/>
      <c r="G75" s="23"/>
      <c r="H75" s="23"/>
      <c r="I75" s="23"/>
      <c r="J75" s="24">
        <f t="shared" si="3"/>
        <v>0</v>
      </c>
    </row>
    <row r="76" spans="1:10" ht="32.25" customHeight="1">
      <c r="A76" s="41">
        <v>15</v>
      </c>
      <c r="B76" s="42" t="s">
        <v>9</v>
      </c>
      <c r="C76" s="42" t="s">
        <v>56</v>
      </c>
      <c r="D76" s="11" t="s">
        <v>6</v>
      </c>
      <c r="E76" s="20">
        <f ca="1">E77</f>
        <v>13.8</v>
      </c>
      <c r="F76" s="20">
        <f ca="1">F77</f>
        <v>15.1</v>
      </c>
      <c r="G76" s="20">
        <f ca="1">G77</f>
        <v>15.1</v>
      </c>
      <c r="H76" s="20">
        <f ca="1">H77</f>
        <v>15.1</v>
      </c>
      <c r="I76" s="20">
        <f ca="1">I77</f>
        <v>15.1</v>
      </c>
      <c r="J76" s="21">
        <f t="shared" si="3"/>
        <v>74.2</v>
      </c>
    </row>
    <row r="77" spans="1:10" ht="91.5" customHeight="1">
      <c r="A77" s="41"/>
      <c r="B77" s="43"/>
      <c r="C77" s="43"/>
      <c r="D77" s="25" t="s">
        <v>7</v>
      </c>
      <c r="E77" s="23">
        <f ca="1">'Прил №5'!E168</f>
        <v>13.8</v>
      </c>
      <c r="F77" s="23">
        <f ca="1">'Прил №5'!F168</f>
        <v>15.1</v>
      </c>
      <c r="G77" s="23">
        <f ca="1">'Прил №5'!G168</f>
        <v>15.1</v>
      </c>
      <c r="H77" s="23">
        <f ca="1">'Прил №5'!H168</f>
        <v>15.1</v>
      </c>
      <c r="I77" s="23">
        <f ca="1">'Прил №5'!I168</f>
        <v>15.1</v>
      </c>
      <c r="J77" s="24">
        <f t="shared" si="3"/>
        <v>74.2</v>
      </c>
    </row>
    <row r="78" spans="1:10" ht="88.5" customHeight="1">
      <c r="A78" s="41"/>
      <c r="B78" s="44"/>
      <c r="C78" s="44"/>
      <c r="D78" s="25" t="s">
        <v>8</v>
      </c>
      <c r="E78" s="23"/>
      <c r="F78" s="23"/>
      <c r="G78" s="23"/>
      <c r="H78" s="23"/>
      <c r="I78" s="23"/>
      <c r="J78" s="24">
        <f t="shared" si="3"/>
        <v>0</v>
      </c>
    </row>
    <row r="79" spans="1:10">
      <c r="A79" s="41">
        <v>16</v>
      </c>
      <c r="B79" s="42" t="s">
        <v>9</v>
      </c>
      <c r="C79" s="42" t="s">
        <v>59</v>
      </c>
      <c r="D79" s="11" t="s">
        <v>6</v>
      </c>
      <c r="E79" s="20">
        <f ca="1">E80</f>
        <v>3567</v>
      </c>
      <c r="F79" s="20">
        <f ca="1">F80</f>
        <v>3567</v>
      </c>
      <c r="G79" s="20">
        <f ca="1">G80</f>
        <v>3567</v>
      </c>
      <c r="H79" s="20">
        <f ca="1">H80</f>
        <v>3567</v>
      </c>
      <c r="I79" s="20">
        <f ca="1">I80</f>
        <v>3567</v>
      </c>
      <c r="J79" s="21">
        <f t="shared" si="3"/>
        <v>17835</v>
      </c>
    </row>
    <row r="80" spans="1:10" ht="30">
      <c r="A80" s="41"/>
      <c r="B80" s="43"/>
      <c r="C80" s="43"/>
      <c r="D80" s="25" t="s">
        <v>7</v>
      </c>
      <c r="E80" s="23">
        <f ca="1">'Прил №5'!E177</f>
        <v>3567</v>
      </c>
      <c r="F80" s="23">
        <f ca="1">'Прил №5'!F177</f>
        <v>3567</v>
      </c>
      <c r="G80" s="23">
        <f ca="1">'Прил №5'!G177</f>
        <v>3567</v>
      </c>
      <c r="H80" s="23">
        <f ca="1">'Прил №5'!H177</f>
        <v>3567</v>
      </c>
      <c r="I80" s="23">
        <f ca="1">'Прил №5'!I177</f>
        <v>3567</v>
      </c>
      <c r="J80" s="24">
        <f t="shared" si="3"/>
        <v>17835</v>
      </c>
    </row>
    <row r="81" spans="1:10" ht="30.75" customHeight="1">
      <c r="A81" s="41"/>
      <c r="B81" s="44"/>
      <c r="C81" s="44"/>
      <c r="D81" s="25" t="s">
        <v>8</v>
      </c>
      <c r="E81" s="23"/>
      <c r="F81" s="23"/>
      <c r="G81" s="23"/>
      <c r="H81" s="23"/>
      <c r="I81" s="23"/>
      <c r="J81" s="24">
        <f t="shared" si="3"/>
        <v>0</v>
      </c>
    </row>
    <row r="82" spans="1:10">
      <c r="A82" s="41">
        <v>17</v>
      </c>
      <c r="B82" s="42" t="s">
        <v>9</v>
      </c>
      <c r="C82" s="42" t="s">
        <v>82</v>
      </c>
      <c r="D82" s="11" t="s">
        <v>6</v>
      </c>
      <c r="E82" s="20">
        <f ca="1">E83</f>
        <v>909.30000000000007</v>
      </c>
      <c r="F82" s="20">
        <f ca="1">F83</f>
        <v>0</v>
      </c>
      <c r="G82" s="20">
        <f ca="1">G83</f>
        <v>0</v>
      </c>
      <c r="H82" s="20">
        <f ca="1">H83</f>
        <v>0</v>
      </c>
      <c r="I82" s="20">
        <f ca="1">I83</f>
        <v>0</v>
      </c>
      <c r="J82" s="21">
        <f t="shared" si="3"/>
        <v>909.30000000000007</v>
      </c>
    </row>
    <row r="83" spans="1:10" ht="30">
      <c r="A83" s="41"/>
      <c r="B83" s="43"/>
      <c r="C83" s="43"/>
      <c r="D83" s="25" t="s">
        <v>7</v>
      </c>
      <c r="E83" s="23">
        <f ca="1">'Прил №5'!E180</f>
        <v>909.30000000000007</v>
      </c>
      <c r="F83" s="23">
        <f ca="1">'Прил №5'!F180</f>
        <v>0</v>
      </c>
      <c r="G83" s="23">
        <f ca="1">'Прил №5'!G180</f>
        <v>0</v>
      </c>
      <c r="H83" s="23">
        <f ca="1">'Прил №5'!H180</f>
        <v>0</v>
      </c>
      <c r="I83" s="23">
        <f ca="1">'Прил №5'!I180</f>
        <v>0</v>
      </c>
      <c r="J83" s="24">
        <f t="shared" si="3"/>
        <v>909.30000000000007</v>
      </c>
    </row>
    <row r="84" spans="1:10" ht="167.25" customHeight="1">
      <c r="A84" s="41"/>
      <c r="B84" s="44"/>
      <c r="C84" s="44"/>
      <c r="D84" s="25" t="s">
        <v>8</v>
      </c>
      <c r="E84" s="23"/>
      <c r="F84" s="23"/>
      <c r="G84" s="23"/>
      <c r="H84" s="23"/>
      <c r="I84" s="23"/>
      <c r="J84" s="24">
        <f t="shared" si="3"/>
        <v>0</v>
      </c>
    </row>
    <row r="85" spans="1:10">
      <c r="A85" s="61" t="s">
        <v>83</v>
      </c>
      <c r="B85" s="42" t="s">
        <v>73</v>
      </c>
      <c r="C85" s="42" t="s">
        <v>89</v>
      </c>
      <c r="D85" s="11" t="s">
        <v>6</v>
      </c>
      <c r="E85" s="20">
        <f ca="1">E86</f>
        <v>303.10000000000002</v>
      </c>
      <c r="F85" s="20">
        <f ca="1">F86</f>
        <v>0</v>
      </c>
      <c r="G85" s="20">
        <f ca="1">G86</f>
        <v>0</v>
      </c>
      <c r="H85" s="20">
        <f ca="1">H86</f>
        <v>0</v>
      </c>
      <c r="I85" s="20">
        <f ca="1">I86</f>
        <v>0</v>
      </c>
      <c r="J85" s="21">
        <f t="shared" si="3"/>
        <v>303.10000000000002</v>
      </c>
    </row>
    <row r="86" spans="1:10" ht="30">
      <c r="A86" s="61"/>
      <c r="B86" s="43"/>
      <c r="C86" s="43"/>
      <c r="D86" s="25" t="s">
        <v>7</v>
      </c>
      <c r="E86" s="23">
        <f ca="1">'Прил №5'!E186</f>
        <v>303.10000000000002</v>
      </c>
      <c r="F86" s="23">
        <f ca="1">'Прил №5'!F183</f>
        <v>0</v>
      </c>
      <c r="G86" s="23">
        <f ca="1">'Прил №5'!G183</f>
        <v>0</v>
      </c>
      <c r="H86" s="23">
        <f ca="1">'Прил №5'!H183</f>
        <v>0</v>
      </c>
      <c r="I86" s="23">
        <f ca="1">'Прил №5'!I183</f>
        <v>0</v>
      </c>
      <c r="J86" s="24">
        <f t="shared" si="3"/>
        <v>303.10000000000002</v>
      </c>
    </row>
    <row r="87" spans="1:10" ht="303.75" customHeight="1">
      <c r="A87" s="61"/>
      <c r="B87" s="44"/>
      <c r="C87" s="44"/>
      <c r="D87" s="25" t="s">
        <v>8</v>
      </c>
      <c r="E87" s="23"/>
      <c r="F87" s="23"/>
      <c r="G87" s="23"/>
      <c r="H87" s="23"/>
      <c r="I87" s="23"/>
      <c r="J87" s="24">
        <f t="shared" si="3"/>
        <v>0</v>
      </c>
    </row>
    <row r="88" spans="1:10">
      <c r="A88" s="61" t="s">
        <v>84</v>
      </c>
      <c r="B88" s="42" t="s">
        <v>73</v>
      </c>
      <c r="C88" s="42" t="s">
        <v>90</v>
      </c>
      <c r="D88" s="11" t="s">
        <v>6</v>
      </c>
      <c r="E88" s="20">
        <f ca="1">E89</f>
        <v>303.10000000000002</v>
      </c>
      <c r="F88" s="20">
        <f ca="1">F89</f>
        <v>0</v>
      </c>
      <c r="G88" s="20">
        <f ca="1">G89</f>
        <v>0</v>
      </c>
      <c r="H88" s="20">
        <f ca="1">H89</f>
        <v>0</v>
      </c>
      <c r="I88" s="20">
        <f ca="1">I89</f>
        <v>0</v>
      </c>
      <c r="J88" s="21">
        <f t="shared" ref="J88:J93" si="4">SUM(E88:I88)</f>
        <v>303.10000000000002</v>
      </c>
    </row>
    <row r="89" spans="1:10" ht="30">
      <c r="A89" s="61"/>
      <c r="B89" s="43"/>
      <c r="C89" s="43"/>
      <c r="D89" s="25" t="s">
        <v>7</v>
      </c>
      <c r="E89" s="23">
        <f ca="1">'Прил №5'!E192</f>
        <v>303.10000000000002</v>
      </c>
      <c r="F89" s="23">
        <f ca="1">'Прил №5'!F186</f>
        <v>0</v>
      </c>
      <c r="G89" s="23">
        <f ca="1">'Прил №5'!G186</f>
        <v>0</v>
      </c>
      <c r="H89" s="23">
        <f ca="1">'Прил №5'!H186</f>
        <v>0</v>
      </c>
      <c r="I89" s="23">
        <f ca="1">'Прил №5'!I186</f>
        <v>0</v>
      </c>
      <c r="J89" s="24">
        <f t="shared" si="4"/>
        <v>303.10000000000002</v>
      </c>
    </row>
    <row r="90" spans="1:10" ht="257.25" customHeight="1">
      <c r="A90" s="61"/>
      <c r="B90" s="44"/>
      <c r="C90" s="44"/>
      <c r="D90" s="25" t="s">
        <v>8</v>
      </c>
      <c r="E90" s="23"/>
      <c r="F90" s="23"/>
      <c r="G90" s="23"/>
      <c r="H90" s="23"/>
      <c r="I90" s="23"/>
      <c r="J90" s="24">
        <f t="shared" si="4"/>
        <v>0</v>
      </c>
    </row>
    <row r="91" spans="1:10">
      <c r="A91" s="61" t="s">
        <v>85</v>
      </c>
      <c r="B91" s="42" t="s">
        <v>73</v>
      </c>
      <c r="C91" s="42" t="s">
        <v>88</v>
      </c>
      <c r="D91" s="11" t="s">
        <v>6</v>
      </c>
      <c r="E91" s="20">
        <f ca="1">E92</f>
        <v>303.10000000000002</v>
      </c>
      <c r="F91" s="20">
        <f ca="1">F92</f>
        <v>0</v>
      </c>
      <c r="G91" s="20">
        <f ca="1">G92</f>
        <v>0</v>
      </c>
      <c r="H91" s="20">
        <f ca="1">H92</f>
        <v>0</v>
      </c>
      <c r="I91" s="20">
        <f ca="1">I92</f>
        <v>0</v>
      </c>
      <c r="J91" s="21">
        <f t="shared" si="4"/>
        <v>303.10000000000002</v>
      </c>
    </row>
    <row r="92" spans="1:10" ht="30">
      <c r="A92" s="61"/>
      <c r="B92" s="43"/>
      <c r="C92" s="43"/>
      <c r="D92" s="25" t="s">
        <v>7</v>
      </c>
      <c r="E92" s="23">
        <f ca="1">'Прил №5'!E192</f>
        <v>303.10000000000002</v>
      </c>
      <c r="F92" s="23">
        <f ca="1">'Прил №5'!F189</f>
        <v>0</v>
      </c>
      <c r="G92" s="23">
        <f ca="1">'Прил №5'!G189</f>
        <v>0</v>
      </c>
      <c r="H92" s="23">
        <f ca="1">'Прил №5'!H189</f>
        <v>0</v>
      </c>
      <c r="I92" s="23">
        <f ca="1">'Прил №5'!I189</f>
        <v>0</v>
      </c>
      <c r="J92" s="24">
        <f t="shared" si="4"/>
        <v>303.10000000000002</v>
      </c>
    </row>
    <row r="93" spans="1:10" ht="261" customHeight="1">
      <c r="A93" s="61"/>
      <c r="B93" s="44"/>
      <c r="C93" s="44"/>
      <c r="D93" s="25" t="s">
        <v>8</v>
      </c>
      <c r="E93" s="23"/>
      <c r="F93" s="23"/>
      <c r="G93" s="23"/>
      <c r="H93" s="23"/>
      <c r="I93" s="23"/>
      <c r="J93" s="24">
        <f t="shared" si="4"/>
        <v>0</v>
      </c>
    </row>
    <row r="94" spans="1:10">
      <c r="E94" s="22"/>
    </row>
  </sheetData>
  <mergeCells count="86">
    <mergeCell ref="A88:A90"/>
    <mergeCell ref="B88:B90"/>
    <mergeCell ref="C88:C90"/>
    <mergeCell ref="A91:A93"/>
    <mergeCell ref="B91:B93"/>
    <mergeCell ref="C91:C93"/>
    <mergeCell ref="A82:A84"/>
    <mergeCell ref="B82:B84"/>
    <mergeCell ref="C82:C84"/>
    <mergeCell ref="A85:A87"/>
    <mergeCell ref="B85:B87"/>
    <mergeCell ref="C85:C87"/>
    <mergeCell ref="C61:C63"/>
    <mergeCell ref="B61:B63"/>
    <mergeCell ref="A61:A63"/>
    <mergeCell ref="C64:C66"/>
    <mergeCell ref="B64:B66"/>
    <mergeCell ref="A64:A66"/>
    <mergeCell ref="C34:C36"/>
    <mergeCell ref="A37:A39"/>
    <mergeCell ref="B37:B39"/>
    <mergeCell ref="C43:C45"/>
    <mergeCell ref="C37:C39"/>
    <mergeCell ref="B34:B36"/>
    <mergeCell ref="A34:A36"/>
    <mergeCell ref="C46:C48"/>
    <mergeCell ref="C40:C42"/>
    <mergeCell ref="A43:A45"/>
    <mergeCell ref="B43:B45"/>
    <mergeCell ref="A46:A48"/>
    <mergeCell ref="B46:B48"/>
    <mergeCell ref="A40:A42"/>
    <mergeCell ref="B40:B42"/>
    <mergeCell ref="C55:C57"/>
    <mergeCell ref="B55:B57"/>
    <mergeCell ref="A55:A57"/>
    <mergeCell ref="B58:B60"/>
    <mergeCell ref="A58:A60"/>
    <mergeCell ref="C58:C60"/>
    <mergeCell ref="C49:C51"/>
    <mergeCell ref="A49:A51"/>
    <mergeCell ref="B49:B51"/>
    <mergeCell ref="C52:C54"/>
    <mergeCell ref="B52:B54"/>
    <mergeCell ref="A52:A54"/>
    <mergeCell ref="H2:J2"/>
    <mergeCell ref="A14:A15"/>
    <mergeCell ref="D14:D15"/>
    <mergeCell ref="B16:B18"/>
    <mergeCell ref="C16:C18"/>
    <mergeCell ref="H4:I4"/>
    <mergeCell ref="E14:J14"/>
    <mergeCell ref="C14:C15"/>
    <mergeCell ref="A16:A18"/>
    <mergeCell ref="B14:B15"/>
    <mergeCell ref="C31:C33"/>
    <mergeCell ref="B25:B27"/>
    <mergeCell ref="A19:A21"/>
    <mergeCell ref="B19:B21"/>
    <mergeCell ref="C28:C30"/>
    <mergeCell ref="A28:A30"/>
    <mergeCell ref="B31:B33"/>
    <mergeCell ref="A31:A33"/>
    <mergeCell ref="C19:C21"/>
    <mergeCell ref="C25:C27"/>
    <mergeCell ref="A22:A24"/>
    <mergeCell ref="B22:B24"/>
    <mergeCell ref="C22:C24"/>
    <mergeCell ref="A25:A27"/>
    <mergeCell ref="A12:J12"/>
    <mergeCell ref="B28:B30"/>
    <mergeCell ref="A67:A69"/>
    <mergeCell ref="B67:B69"/>
    <mergeCell ref="C79:C81"/>
    <mergeCell ref="C76:C78"/>
    <mergeCell ref="A76:A78"/>
    <mergeCell ref="B76:B78"/>
    <mergeCell ref="C73:C75"/>
    <mergeCell ref="A79:A81"/>
    <mergeCell ref="B79:B81"/>
    <mergeCell ref="A73:A75"/>
    <mergeCell ref="B73:B75"/>
    <mergeCell ref="C67:C69"/>
    <mergeCell ref="A70:A72"/>
    <mergeCell ref="B70:B72"/>
    <mergeCell ref="C70:C72"/>
  </mergeCells>
  <phoneticPr fontId="0" type="noConversion"/>
  <pageMargins left="0.70866141732283472" right="0.70866141732283472" top="0.74803149606299213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04"/>
  <sheetViews>
    <sheetView tabSelected="1" zoomScale="80" zoomScaleNormal="80" workbookViewId="0">
      <pane xSplit="4" topLeftCell="E1" activePane="topRight" state="frozen"/>
      <selection pane="topRight" activeCell="I3" sqref="I3"/>
    </sheetView>
  </sheetViews>
  <sheetFormatPr defaultRowHeight="15"/>
  <cols>
    <col min="1" max="1" width="5.28515625" style="6" customWidth="1"/>
    <col min="2" max="2" width="16.85546875" style="6" customWidth="1"/>
    <col min="3" max="3" width="26.140625" style="6" customWidth="1"/>
    <col min="4" max="4" width="33.85546875" style="6" customWidth="1"/>
    <col min="5" max="5" width="14.7109375" style="2" customWidth="1"/>
    <col min="6" max="6" width="15.28515625" style="1" customWidth="1"/>
    <col min="7" max="7" width="15.7109375" style="2" customWidth="1"/>
    <col min="8" max="9" width="15.7109375" style="1" customWidth="1"/>
    <col min="10" max="10" width="17.5703125" style="2" customWidth="1"/>
    <col min="11" max="11" width="12.5703125" style="6" bestFit="1" customWidth="1"/>
    <col min="12" max="12" width="13" style="6" customWidth="1"/>
    <col min="13" max="13" width="11" style="6" bestFit="1" customWidth="1"/>
    <col min="14" max="14" width="11.140625" style="6" customWidth="1"/>
    <col min="15" max="16384" width="9.140625" style="6"/>
  </cols>
  <sheetData>
    <row r="1" spans="1:21">
      <c r="H1" s="6" t="s">
        <v>50</v>
      </c>
      <c r="I1" s="2"/>
      <c r="J1" s="6"/>
    </row>
    <row r="2" spans="1:21" ht="75.75" customHeight="1">
      <c r="H2" s="78" t="s">
        <v>93</v>
      </c>
      <c r="I2" s="78"/>
      <c r="J2" s="78"/>
    </row>
    <row r="3" spans="1:21">
      <c r="I3" s="2"/>
      <c r="J3" s="6"/>
    </row>
    <row r="4" spans="1:21">
      <c r="H4" s="6" t="s">
        <v>60</v>
      </c>
      <c r="J4" s="6"/>
    </row>
    <row r="5" spans="1:21">
      <c r="H5" s="6" t="s">
        <v>35</v>
      </c>
      <c r="J5" s="6"/>
    </row>
    <row r="6" spans="1:21">
      <c r="H6" s="6" t="s">
        <v>37</v>
      </c>
      <c r="J6" s="6"/>
    </row>
    <row r="7" spans="1:21">
      <c r="H7" s="6" t="s">
        <v>38</v>
      </c>
      <c r="J7" s="6"/>
    </row>
    <row r="8" spans="1:21">
      <c r="H8" s="13" t="s">
        <v>64</v>
      </c>
      <c r="I8" s="13"/>
      <c r="J8" s="6"/>
    </row>
    <row r="9" spans="1:21">
      <c r="H9" s="13"/>
      <c r="I9" s="13"/>
      <c r="J9" s="6"/>
    </row>
    <row r="10" spans="1:21">
      <c r="J10" s="13"/>
    </row>
    <row r="11" spans="1:21" ht="21.75" customHeight="1"/>
    <row r="12" spans="1:21" ht="15.75" customHeight="1">
      <c r="A12" s="72" t="s">
        <v>42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21" ht="19.5" customHeight="1"/>
    <row r="14" spans="1:21" ht="18" customHeight="1">
      <c r="A14" s="50" t="s">
        <v>0</v>
      </c>
      <c r="B14" s="53" t="s">
        <v>1</v>
      </c>
      <c r="C14" s="50" t="s">
        <v>5</v>
      </c>
      <c r="D14" s="50" t="s">
        <v>15</v>
      </c>
      <c r="E14" s="73" t="s">
        <v>30</v>
      </c>
      <c r="F14" s="73"/>
      <c r="G14" s="73"/>
      <c r="H14" s="73"/>
      <c r="I14" s="73"/>
      <c r="J14" s="73"/>
    </row>
    <row r="15" spans="1:21" ht="45" customHeight="1">
      <c r="A15" s="50"/>
      <c r="B15" s="53"/>
      <c r="C15" s="50"/>
      <c r="D15" s="50"/>
      <c r="E15" s="4" t="s">
        <v>66</v>
      </c>
      <c r="F15" s="4" t="s">
        <v>44</v>
      </c>
      <c r="G15" s="4" t="s">
        <v>45</v>
      </c>
      <c r="H15" s="4" t="s">
        <v>46</v>
      </c>
      <c r="I15" s="4" t="s">
        <v>47</v>
      </c>
      <c r="J15" s="7" t="s">
        <v>3</v>
      </c>
    </row>
    <row r="16" spans="1:21">
      <c r="A16" s="45"/>
      <c r="B16" s="45" t="s">
        <v>31</v>
      </c>
      <c r="C16" s="45" t="s">
        <v>48</v>
      </c>
      <c r="D16" s="8" t="s">
        <v>6</v>
      </c>
      <c r="E16" s="15">
        <f>E17+E18+E19</f>
        <v>542902.20900000003</v>
      </c>
      <c r="F16" s="31">
        <f>F17+F18+F19+F182</f>
        <v>499228.44999999995</v>
      </c>
      <c r="G16" s="31">
        <f>G17+G18+G19+G182</f>
        <v>501433.24999999988</v>
      </c>
      <c r="H16" s="15">
        <f>H17+H18+H19</f>
        <v>501433.24999999988</v>
      </c>
      <c r="I16" s="15">
        <f>I17+I18+I19</f>
        <v>501433.24999999988</v>
      </c>
      <c r="J16" s="15">
        <f t="shared" ref="J16:J55" si="0">SUM(E16:I16)</f>
        <v>2546430.409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14">
      <c r="A17" s="45"/>
      <c r="B17" s="45"/>
      <c r="C17" s="45"/>
      <c r="D17" s="11" t="s">
        <v>16</v>
      </c>
      <c r="E17" s="16">
        <f>E157+E51</f>
        <v>31202.041000000001</v>
      </c>
      <c r="F17" s="16">
        <f>F157+F51+F109</f>
        <v>36291.875</v>
      </c>
      <c r="G17" s="16">
        <f>G157+G51+G109</f>
        <v>37590.394</v>
      </c>
      <c r="H17" s="16">
        <f>H157+H51+H109</f>
        <v>37590.394</v>
      </c>
      <c r="I17" s="16">
        <f>I157+I51+I109</f>
        <v>37590.394</v>
      </c>
      <c r="J17" s="15">
        <f t="shared" si="0"/>
        <v>180265.098</v>
      </c>
      <c r="K17" s="3"/>
      <c r="L17" s="3"/>
      <c r="M17" s="3"/>
    </row>
    <row r="18" spans="1:14">
      <c r="A18" s="45"/>
      <c r="B18" s="45"/>
      <c r="C18" s="45"/>
      <c r="D18" s="11" t="s">
        <v>17</v>
      </c>
      <c r="E18" s="16">
        <f>E24+E34+E42+E52+E64+E75+E85+E98+E110+E158+E164+E170+E182</f>
        <v>267908.609</v>
      </c>
      <c r="F18" s="16">
        <f>F24+F34+F42+F52+F64+F75+F85+F98+F110+F158+F164+F170</f>
        <v>266803.67499999993</v>
      </c>
      <c r="G18" s="16">
        <f>G24+G34+G42+G52+G64+G75+G85+G98+G110+G158+G164+G170</f>
        <v>267221.85599999991</v>
      </c>
      <c r="H18" s="16">
        <f>H24+H34+H42+H52+H64+H75+H85+H98+H110+H158+H164+H170</f>
        <v>267221.85599999991</v>
      </c>
      <c r="I18" s="16">
        <f>I24+I34+I42+I52+I64+I75+I85+I98+I110+I158+I164+I170</f>
        <v>267221.85599999991</v>
      </c>
      <c r="J18" s="15">
        <f t="shared" si="0"/>
        <v>1336377.8519999997</v>
      </c>
      <c r="K18" s="3"/>
      <c r="L18" s="3"/>
      <c r="M18" s="3"/>
    </row>
    <row r="19" spans="1:14" ht="15" customHeight="1">
      <c r="A19" s="45"/>
      <c r="B19" s="45"/>
      <c r="C19" s="45"/>
      <c r="D19" s="11" t="s">
        <v>18</v>
      </c>
      <c r="E19" s="16">
        <f>E26+E36+E43+E53+E65+E78+E88+E99+E105+E112+E153+E159+E59+E177+E183</f>
        <v>243791.55899999998</v>
      </c>
      <c r="F19" s="16">
        <f>F26+F36+F43+F53+F65+F78+F88+F99+F105+F112+F153+F159+F59+F177</f>
        <v>196132.9</v>
      </c>
      <c r="G19" s="16">
        <f>G26+G36+G43+G53+G65+G78+G88+G99+G105+G112+G153+G159+G59+G177</f>
        <v>196621</v>
      </c>
      <c r="H19" s="16">
        <f>H26+H36+H43+H53+H65+H78+H88+H99+H105+H112+H153+H159+H59+H177</f>
        <v>196621</v>
      </c>
      <c r="I19" s="16">
        <f>I26+I36+I43+I53+I65+I78+I88+I99+I105+I112+I153+I159+I59+I177</f>
        <v>196621</v>
      </c>
      <c r="J19" s="15">
        <f t="shared" si="0"/>
        <v>1029787.459</v>
      </c>
      <c r="L19" s="14"/>
      <c r="M19" s="3"/>
    </row>
    <row r="20" spans="1:14" ht="31.5" customHeight="1">
      <c r="A20" s="45"/>
      <c r="B20" s="45"/>
      <c r="C20" s="45"/>
      <c r="D20" s="11" t="s">
        <v>19</v>
      </c>
      <c r="E20" s="16" t="s">
        <v>14</v>
      </c>
      <c r="F20" s="16" t="s">
        <v>14</v>
      </c>
      <c r="G20" s="16" t="s">
        <v>14</v>
      </c>
      <c r="H20" s="16" t="s">
        <v>14</v>
      </c>
      <c r="I20" s="16" t="s">
        <v>14</v>
      </c>
      <c r="J20" s="15">
        <f t="shared" si="0"/>
        <v>0</v>
      </c>
    </row>
    <row r="21" spans="1:14" ht="15" customHeight="1">
      <c r="A21" s="45"/>
      <c r="B21" s="45"/>
      <c r="C21" s="45"/>
      <c r="D21" s="11" t="s">
        <v>28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5">
        <f t="shared" si="0"/>
        <v>0</v>
      </c>
    </row>
    <row r="22" spans="1:14" ht="15" customHeight="1">
      <c r="A22" s="41">
        <v>1</v>
      </c>
      <c r="B22" s="45" t="s">
        <v>9</v>
      </c>
      <c r="C22" s="45" t="s">
        <v>10</v>
      </c>
      <c r="D22" s="8" t="s">
        <v>6</v>
      </c>
      <c r="E22" s="16">
        <f>E24+E26</f>
        <v>220776.28399999999</v>
      </c>
      <c r="F22" s="30">
        <f>F24+F26</f>
        <v>196261</v>
      </c>
      <c r="G22" s="16">
        <f>G24+G26</f>
        <v>197020.3</v>
      </c>
      <c r="H22" s="16">
        <f>H24+H26</f>
        <v>197020.3</v>
      </c>
      <c r="I22" s="16">
        <f>I24+I26</f>
        <v>197020.3</v>
      </c>
      <c r="J22" s="15">
        <f t="shared" si="0"/>
        <v>1008098.1840000001</v>
      </c>
    </row>
    <row r="23" spans="1:14">
      <c r="A23" s="41"/>
      <c r="B23" s="45"/>
      <c r="C23" s="45"/>
      <c r="D23" s="11" t="s">
        <v>16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5">
        <f t="shared" si="0"/>
        <v>0</v>
      </c>
    </row>
    <row r="24" spans="1:14">
      <c r="A24" s="41"/>
      <c r="B24" s="45"/>
      <c r="C24" s="45"/>
      <c r="D24" s="11" t="s">
        <v>17</v>
      </c>
      <c r="E24" s="16">
        <f>SUM(E25:E25)</f>
        <v>83901.2</v>
      </c>
      <c r="F24" s="16">
        <f>SUM(F25:F25)</f>
        <v>80814.3</v>
      </c>
      <c r="G24" s="16">
        <f>SUM(G25:G25)</f>
        <v>80814.3</v>
      </c>
      <c r="H24" s="16">
        <f>SUM(H25:H25)</f>
        <v>80814.3</v>
      </c>
      <c r="I24" s="16">
        <f>SUM(I25:I25)</f>
        <v>80814.3</v>
      </c>
      <c r="J24" s="15">
        <f t="shared" si="0"/>
        <v>407158.39999999997</v>
      </c>
    </row>
    <row r="25" spans="1:14" ht="106.5" customHeight="1">
      <c r="A25" s="41"/>
      <c r="B25" s="45"/>
      <c r="C25" s="45"/>
      <c r="D25" s="5" t="s">
        <v>21</v>
      </c>
      <c r="E25" s="16">
        <v>83901.2</v>
      </c>
      <c r="F25" s="16">
        <v>80814.3</v>
      </c>
      <c r="G25" s="16">
        <v>80814.3</v>
      </c>
      <c r="H25" s="16">
        <v>80814.3</v>
      </c>
      <c r="I25" s="16">
        <v>80814.3</v>
      </c>
      <c r="J25" s="15">
        <f t="shared" si="0"/>
        <v>407158.39999999997</v>
      </c>
    </row>
    <row r="26" spans="1:14">
      <c r="A26" s="41"/>
      <c r="B26" s="45"/>
      <c r="C26" s="45"/>
      <c r="D26" s="11" t="s">
        <v>18</v>
      </c>
      <c r="E26" s="16">
        <f>SUM(E27:E31)</f>
        <v>136875.084</v>
      </c>
      <c r="F26" s="30">
        <f>SUM(F27:F31)</f>
        <v>115446.7</v>
      </c>
      <c r="G26" s="16">
        <f>SUM(G27:G31)</f>
        <v>116206</v>
      </c>
      <c r="H26" s="16">
        <f>SUM(H27:H31)</f>
        <v>116206</v>
      </c>
      <c r="I26" s="16">
        <f>SUM(I27:I31)</f>
        <v>116206</v>
      </c>
      <c r="J26" s="15">
        <f t="shared" si="0"/>
        <v>600939.78399999999</v>
      </c>
    </row>
    <row r="27" spans="1:14">
      <c r="A27" s="41"/>
      <c r="B27" s="45"/>
      <c r="C27" s="45"/>
      <c r="D27" s="5" t="s">
        <v>23</v>
      </c>
      <c r="E27" s="16">
        <v>54988.2</v>
      </c>
      <c r="F27" s="16">
        <v>35664.699999999997</v>
      </c>
      <c r="G27" s="16">
        <v>35307.300000000003</v>
      </c>
      <c r="H27" s="16">
        <v>35307.300000000003</v>
      </c>
      <c r="I27" s="16">
        <v>35307.300000000003</v>
      </c>
      <c r="J27" s="15">
        <f t="shared" si="0"/>
        <v>196574.8</v>
      </c>
    </row>
    <row r="28" spans="1:14" ht="30">
      <c r="A28" s="41"/>
      <c r="B28" s="45"/>
      <c r="C28" s="45"/>
      <c r="D28" s="5" t="s">
        <v>29</v>
      </c>
      <c r="E28" s="16">
        <v>23898.9</v>
      </c>
      <c r="F28" s="16">
        <v>21539.4</v>
      </c>
      <c r="G28" s="16">
        <v>20612.099999999999</v>
      </c>
      <c r="H28" s="16">
        <v>20612.099999999999</v>
      </c>
      <c r="I28" s="16">
        <v>20612.099999999999</v>
      </c>
      <c r="J28" s="15">
        <f>SUM(E28:I28)</f>
        <v>107274.6</v>
      </c>
    </row>
    <row r="29" spans="1:14" ht="30">
      <c r="A29" s="41"/>
      <c r="B29" s="45"/>
      <c r="C29" s="45"/>
      <c r="D29" s="5" t="s">
        <v>22</v>
      </c>
      <c r="E29" s="16">
        <v>846.43600000000004</v>
      </c>
      <c r="F29" s="16">
        <v>892</v>
      </c>
      <c r="G29" s="16">
        <v>892</v>
      </c>
      <c r="H29" s="16">
        <v>892</v>
      </c>
      <c r="I29" s="16">
        <v>892</v>
      </c>
      <c r="J29" s="15">
        <f>SUM(E29:I29)</f>
        <v>4414.4359999999997</v>
      </c>
    </row>
    <row r="30" spans="1:14" ht="30">
      <c r="A30" s="41"/>
      <c r="B30" s="45"/>
      <c r="C30" s="45"/>
      <c r="D30" s="5" t="s">
        <v>32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5">
        <f>SUM(E30:I30)</f>
        <v>0</v>
      </c>
    </row>
    <row r="31" spans="1:14">
      <c r="A31" s="41"/>
      <c r="B31" s="45"/>
      <c r="C31" s="45"/>
      <c r="D31" s="5" t="s">
        <v>24</v>
      </c>
      <c r="E31" s="17">
        <v>57141.548000000003</v>
      </c>
      <c r="F31" s="29">
        <v>57350.6</v>
      </c>
      <c r="G31" s="17">
        <v>59394.6</v>
      </c>
      <c r="H31" s="17">
        <v>59394.6</v>
      </c>
      <c r="I31" s="17">
        <v>59394.6</v>
      </c>
      <c r="J31" s="15">
        <f t="shared" si="0"/>
        <v>292675.94799999997</v>
      </c>
    </row>
    <row r="32" spans="1:14">
      <c r="A32" s="41">
        <v>2</v>
      </c>
      <c r="B32" s="45" t="s">
        <v>9</v>
      </c>
      <c r="C32" s="45" t="s">
        <v>11</v>
      </c>
      <c r="D32" s="8" t="s">
        <v>6</v>
      </c>
      <c r="E32" s="16">
        <f>E34+E36</f>
        <v>156847</v>
      </c>
      <c r="F32" s="16">
        <f>F34+F36</f>
        <v>157016</v>
      </c>
      <c r="G32" s="16">
        <f>G34+G36</f>
        <v>157016</v>
      </c>
      <c r="H32" s="16">
        <f>H34+H36</f>
        <v>157016</v>
      </c>
      <c r="I32" s="16">
        <f>I34+I36</f>
        <v>157016</v>
      </c>
      <c r="J32" s="15">
        <f t="shared" si="0"/>
        <v>784911</v>
      </c>
      <c r="M32" s="3"/>
      <c r="N32" s="3"/>
    </row>
    <row r="33" spans="1:13">
      <c r="A33" s="41"/>
      <c r="B33" s="45"/>
      <c r="C33" s="45"/>
      <c r="D33" s="11" t="s">
        <v>16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5">
        <f t="shared" si="0"/>
        <v>0</v>
      </c>
    </row>
    <row r="34" spans="1:13">
      <c r="A34" s="41"/>
      <c r="B34" s="45"/>
      <c r="C34" s="45"/>
      <c r="D34" s="11" t="s">
        <v>17</v>
      </c>
      <c r="E34" s="16">
        <f>E35</f>
        <v>156847</v>
      </c>
      <c r="F34" s="16">
        <f>F35</f>
        <v>157016</v>
      </c>
      <c r="G34" s="16">
        <f>G35</f>
        <v>157016</v>
      </c>
      <c r="H34" s="16">
        <f>H35</f>
        <v>157016</v>
      </c>
      <c r="I34" s="16">
        <f>I35</f>
        <v>157016</v>
      </c>
      <c r="J34" s="15">
        <f t="shared" si="0"/>
        <v>784911</v>
      </c>
    </row>
    <row r="35" spans="1:13" ht="120.75" customHeight="1">
      <c r="A35" s="41"/>
      <c r="B35" s="45"/>
      <c r="C35" s="45"/>
      <c r="D35" s="5" t="s">
        <v>39</v>
      </c>
      <c r="E35" s="16">
        <v>156847</v>
      </c>
      <c r="F35" s="16">
        <v>157016</v>
      </c>
      <c r="G35" s="16">
        <v>157016</v>
      </c>
      <c r="H35" s="16">
        <v>157016</v>
      </c>
      <c r="I35" s="16">
        <v>157016</v>
      </c>
      <c r="J35" s="15">
        <f t="shared" si="0"/>
        <v>784911</v>
      </c>
    </row>
    <row r="36" spans="1:13">
      <c r="A36" s="41"/>
      <c r="B36" s="45"/>
      <c r="C36" s="45"/>
      <c r="D36" s="11" t="s">
        <v>18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5">
        <f t="shared" si="0"/>
        <v>0</v>
      </c>
    </row>
    <row r="37" spans="1:13" ht="107.25" customHeight="1">
      <c r="A37" s="41"/>
      <c r="B37" s="45"/>
      <c r="C37" s="45"/>
      <c r="D37" s="5" t="s">
        <v>33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5">
        <f t="shared" si="0"/>
        <v>0</v>
      </c>
    </row>
    <row r="38" spans="1:13" ht="34.5" customHeight="1">
      <c r="A38" s="41"/>
      <c r="B38" s="45"/>
      <c r="C38" s="45"/>
      <c r="D38" s="11" t="s">
        <v>19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5">
        <f t="shared" si="0"/>
        <v>0</v>
      </c>
    </row>
    <row r="39" spans="1:13" ht="16.5" customHeight="1">
      <c r="A39" s="41"/>
      <c r="B39" s="45"/>
      <c r="C39" s="45"/>
      <c r="D39" s="11" t="s">
        <v>28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5">
        <f t="shared" si="0"/>
        <v>0</v>
      </c>
    </row>
    <row r="40" spans="1:13" ht="15" customHeight="1">
      <c r="A40" s="47">
        <v>3</v>
      </c>
      <c r="B40" s="55" t="s">
        <v>9</v>
      </c>
      <c r="C40" s="42" t="s">
        <v>53</v>
      </c>
      <c r="D40" s="8" t="s">
        <v>6</v>
      </c>
      <c r="E40" s="16">
        <f>E42+E43</f>
        <v>64742.284</v>
      </c>
      <c r="F40" s="16">
        <f>F42+F43</f>
        <v>51118.5</v>
      </c>
      <c r="G40" s="16">
        <f>G42+G43</f>
        <v>51365.7</v>
      </c>
      <c r="H40" s="16">
        <f>H42+H43</f>
        <v>51365.7</v>
      </c>
      <c r="I40" s="16">
        <f>I42+I43</f>
        <v>51365.7</v>
      </c>
      <c r="J40" s="15">
        <f t="shared" si="0"/>
        <v>269957.88400000002</v>
      </c>
      <c r="M40" s="3"/>
    </row>
    <row r="41" spans="1:13">
      <c r="A41" s="48"/>
      <c r="B41" s="56"/>
      <c r="C41" s="43"/>
      <c r="D41" s="11" t="s">
        <v>16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5">
        <f t="shared" si="0"/>
        <v>0</v>
      </c>
    </row>
    <row r="42" spans="1:13">
      <c r="A42" s="48"/>
      <c r="B42" s="56"/>
      <c r="C42" s="43"/>
      <c r="D42" s="11" t="s">
        <v>17</v>
      </c>
      <c r="E42" s="16">
        <v>221.5</v>
      </c>
      <c r="F42" s="16">
        <v>221.5</v>
      </c>
      <c r="G42" s="16">
        <v>221.5</v>
      </c>
      <c r="H42" s="16">
        <v>221.5</v>
      </c>
      <c r="I42" s="16">
        <v>221.5</v>
      </c>
      <c r="J42" s="15">
        <f t="shared" si="0"/>
        <v>1107.5</v>
      </c>
    </row>
    <row r="43" spans="1:13" ht="15" customHeight="1">
      <c r="A43" s="48"/>
      <c r="B43" s="56"/>
      <c r="C43" s="43"/>
      <c r="D43" s="11" t="s">
        <v>18</v>
      </c>
      <c r="E43" s="16">
        <f>SUM(E44:E47)</f>
        <v>64520.784</v>
      </c>
      <c r="F43" s="16">
        <f>SUM(F44:F47)</f>
        <v>50897</v>
      </c>
      <c r="G43" s="16">
        <f>SUM(G44:G47)</f>
        <v>51144.2</v>
      </c>
      <c r="H43" s="16">
        <f>SUM(H44:H47)</f>
        <v>51144.2</v>
      </c>
      <c r="I43" s="16">
        <f>SUM(I44:I47)</f>
        <v>51144.2</v>
      </c>
      <c r="J43" s="15">
        <f t="shared" si="0"/>
        <v>268850.38400000002</v>
      </c>
    </row>
    <row r="44" spans="1:13" ht="21" customHeight="1">
      <c r="A44" s="48"/>
      <c r="B44" s="56"/>
      <c r="C44" s="43"/>
      <c r="D44" s="5" t="s">
        <v>23</v>
      </c>
      <c r="E44" s="16">
        <v>7958.8</v>
      </c>
      <c r="F44" s="16">
        <v>5440.1</v>
      </c>
      <c r="G44" s="16">
        <v>5279.4</v>
      </c>
      <c r="H44" s="16">
        <v>5279.4</v>
      </c>
      <c r="I44" s="16">
        <v>5279.4</v>
      </c>
      <c r="J44" s="15">
        <f t="shared" si="0"/>
        <v>29237.100000000006</v>
      </c>
    </row>
    <row r="45" spans="1:13" ht="31.5" customHeight="1">
      <c r="A45" s="48"/>
      <c r="B45" s="56"/>
      <c r="C45" s="43"/>
      <c r="D45" s="5" t="s">
        <v>22</v>
      </c>
      <c r="E45" s="16">
        <v>1865.627</v>
      </c>
      <c r="F45" s="16">
        <v>1820.6</v>
      </c>
      <c r="G45" s="16">
        <v>1820.6</v>
      </c>
      <c r="H45" s="16">
        <v>1820.6</v>
      </c>
      <c r="I45" s="16">
        <v>1820.6</v>
      </c>
      <c r="J45" s="15">
        <f>SUM(E45:I45)</f>
        <v>9148.027</v>
      </c>
    </row>
    <row r="46" spans="1:13" ht="30">
      <c r="A46" s="48"/>
      <c r="B46" s="56"/>
      <c r="C46" s="43"/>
      <c r="D46" s="5" t="s">
        <v>29</v>
      </c>
      <c r="E46" s="16">
        <v>3907.4</v>
      </c>
      <c r="F46" s="16">
        <v>3220.7</v>
      </c>
      <c r="G46" s="16">
        <v>3082</v>
      </c>
      <c r="H46" s="16">
        <v>3082</v>
      </c>
      <c r="I46" s="16">
        <v>3082</v>
      </c>
      <c r="J46" s="15">
        <f>SUM(E46:I46)</f>
        <v>16374.1</v>
      </c>
    </row>
    <row r="47" spans="1:13">
      <c r="A47" s="48"/>
      <c r="B47" s="56"/>
      <c r="C47" s="43"/>
      <c r="D47" s="5" t="s">
        <v>24</v>
      </c>
      <c r="E47" s="16">
        <v>50788.957000000002</v>
      </c>
      <c r="F47" s="30">
        <v>40415.599999999999</v>
      </c>
      <c r="G47" s="30">
        <v>40962.199999999997</v>
      </c>
      <c r="H47" s="30">
        <v>40962.199999999997</v>
      </c>
      <c r="I47" s="30">
        <v>40962.199999999997</v>
      </c>
      <c r="J47" s="15">
        <f t="shared" si="0"/>
        <v>214091.15700000001</v>
      </c>
    </row>
    <row r="48" spans="1:13" ht="30">
      <c r="A48" s="48"/>
      <c r="B48" s="56"/>
      <c r="C48" s="43"/>
      <c r="D48" s="11" t="s">
        <v>19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5">
        <f t="shared" si="0"/>
        <v>0</v>
      </c>
    </row>
    <row r="49" spans="1:10">
      <c r="A49" s="48"/>
      <c r="B49" s="56"/>
      <c r="C49" s="43"/>
      <c r="D49" s="11" t="s">
        <v>28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5">
        <f t="shared" si="0"/>
        <v>0</v>
      </c>
    </row>
    <row r="50" spans="1:10" ht="18.75" customHeight="1">
      <c r="A50" s="68">
        <v>4</v>
      </c>
      <c r="B50" s="45" t="s">
        <v>9</v>
      </c>
      <c r="C50" s="45" t="s">
        <v>54</v>
      </c>
      <c r="D50" s="8" t="s">
        <v>6</v>
      </c>
      <c r="E50" s="16">
        <f>E51+E52+E53</f>
        <v>15122.499999999998</v>
      </c>
      <c r="F50" s="16">
        <f>F51+F52+F53</f>
        <v>15833.699999999999</v>
      </c>
      <c r="G50" s="16">
        <f>G51+G52+G53</f>
        <v>15343.2</v>
      </c>
      <c r="H50" s="16">
        <f>H51+H52+H53</f>
        <v>15343.2</v>
      </c>
      <c r="I50" s="16">
        <f>I51+I52+I53</f>
        <v>15343.2</v>
      </c>
      <c r="J50" s="15">
        <f t="shared" si="0"/>
        <v>76985.799999999988</v>
      </c>
    </row>
    <row r="51" spans="1:10" ht="15.75" customHeight="1">
      <c r="A51" s="68"/>
      <c r="B51" s="45"/>
      <c r="C51" s="45"/>
      <c r="D51" s="11" t="s">
        <v>16</v>
      </c>
      <c r="E51" s="16">
        <v>14222.641</v>
      </c>
      <c r="F51" s="16">
        <v>14734.775</v>
      </c>
      <c r="G51" s="16">
        <v>14278.294</v>
      </c>
      <c r="H51" s="16">
        <v>14278.294</v>
      </c>
      <c r="I51" s="16">
        <v>14278.294</v>
      </c>
      <c r="J51" s="15">
        <f t="shared" si="0"/>
        <v>71792.297999999995</v>
      </c>
    </row>
    <row r="52" spans="1:10" ht="16.5" customHeight="1">
      <c r="A52" s="68"/>
      <c r="B52" s="45"/>
      <c r="C52" s="45"/>
      <c r="D52" s="11" t="s">
        <v>17</v>
      </c>
      <c r="E52" s="16">
        <v>748.55899999999997</v>
      </c>
      <c r="F52" s="16">
        <v>940.52499999999998</v>
      </c>
      <c r="G52" s="16">
        <v>911.40599999999995</v>
      </c>
      <c r="H52" s="16">
        <v>911.40599999999995</v>
      </c>
      <c r="I52" s="16">
        <v>911.40599999999995</v>
      </c>
      <c r="J52" s="15">
        <f t="shared" si="0"/>
        <v>4423.3019999999997</v>
      </c>
    </row>
    <row r="53" spans="1:10" ht="15" customHeight="1">
      <c r="A53" s="68"/>
      <c r="B53" s="45"/>
      <c r="C53" s="45"/>
      <c r="D53" s="11" t="s">
        <v>18</v>
      </c>
      <c r="E53" s="16">
        <v>151.30000000000001</v>
      </c>
      <c r="F53" s="16">
        <v>158.4</v>
      </c>
      <c r="G53" s="16">
        <v>153.5</v>
      </c>
      <c r="H53" s="16">
        <v>153.5</v>
      </c>
      <c r="I53" s="16">
        <v>153.5</v>
      </c>
      <c r="J53" s="15">
        <f t="shared" si="0"/>
        <v>770.2</v>
      </c>
    </row>
    <row r="54" spans="1:10" ht="30">
      <c r="A54" s="68"/>
      <c r="B54" s="45"/>
      <c r="C54" s="45"/>
      <c r="D54" s="11" t="s">
        <v>19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5">
        <f t="shared" si="0"/>
        <v>0</v>
      </c>
    </row>
    <row r="55" spans="1:10" ht="21.75" customHeight="1">
      <c r="A55" s="68"/>
      <c r="B55" s="45"/>
      <c r="C55" s="45"/>
      <c r="D55" s="11" t="s">
        <v>28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5">
        <f t="shared" si="0"/>
        <v>0</v>
      </c>
    </row>
    <row r="56" spans="1:10" ht="15" customHeight="1">
      <c r="A56" s="47">
        <v>5</v>
      </c>
      <c r="B56" s="42" t="s">
        <v>9</v>
      </c>
      <c r="C56" s="42" t="s">
        <v>55</v>
      </c>
      <c r="D56" s="8" t="s">
        <v>6</v>
      </c>
      <c r="E56" s="16">
        <f>E59</f>
        <v>1270.25</v>
      </c>
      <c r="F56" s="16">
        <f>F59</f>
        <v>0</v>
      </c>
      <c r="G56" s="16">
        <f>G59</f>
        <v>0</v>
      </c>
      <c r="H56" s="16">
        <f>H59</f>
        <v>0</v>
      </c>
      <c r="I56" s="16">
        <f>I59</f>
        <v>0</v>
      </c>
      <c r="J56" s="15">
        <f t="shared" ref="J56:J61" si="1">SUM(E56:I56)</f>
        <v>1270.25</v>
      </c>
    </row>
    <row r="57" spans="1:10">
      <c r="A57" s="48"/>
      <c r="B57" s="43"/>
      <c r="C57" s="43"/>
      <c r="D57" s="11" t="s">
        <v>16</v>
      </c>
      <c r="E57" s="16"/>
      <c r="F57" s="16"/>
      <c r="G57" s="16"/>
      <c r="H57" s="16"/>
      <c r="I57" s="16"/>
      <c r="J57" s="15">
        <f t="shared" si="1"/>
        <v>0</v>
      </c>
    </row>
    <row r="58" spans="1:10" ht="21" customHeight="1">
      <c r="A58" s="48"/>
      <c r="B58" s="43"/>
      <c r="C58" s="43"/>
      <c r="D58" s="11" t="s">
        <v>17</v>
      </c>
      <c r="E58" s="16"/>
      <c r="F58" s="16"/>
      <c r="G58" s="16"/>
      <c r="H58" s="16"/>
      <c r="I58" s="16"/>
      <c r="J58" s="15">
        <f t="shared" si="1"/>
        <v>0</v>
      </c>
    </row>
    <row r="59" spans="1:10" ht="15.75" customHeight="1">
      <c r="A59" s="48"/>
      <c r="B59" s="43"/>
      <c r="C59" s="43"/>
      <c r="D59" s="11" t="s">
        <v>18</v>
      </c>
      <c r="E59" s="16">
        <v>1270.25</v>
      </c>
      <c r="F59" s="16"/>
      <c r="G59" s="16"/>
      <c r="H59" s="16"/>
      <c r="I59" s="16"/>
      <c r="J59" s="15">
        <f t="shared" si="1"/>
        <v>1270.25</v>
      </c>
    </row>
    <row r="60" spans="1:10" ht="16.5" customHeight="1">
      <c r="A60" s="48"/>
      <c r="B60" s="43"/>
      <c r="C60" s="43"/>
      <c r="D60" s="11" t="s">
        <v>19</v>
      </c>
      <c r="E60" s="16"/>
      <c r="F60" s="16"/>
      <c r="G60" s="16"/>
      <c r="H60" s="16"/>
      <c r="I60" s="16"/>
      <c r="J60" s="15">
        <f t="shared" si="1"/>
        <v>0</v>
      </c>
    </row>
    <row r="61" spans="1:10" ht="16.5" customHeight="1">
      <c r="A61" s="74"/>
      <c r="B61" s="44"/>
      <c r="C61" s="44"/>
      <c r="D61" s="11" t="s">
        <v>28</v>
      </c>
      <c r="E61" s="16"/>
      <c r="F61" s="16"/>
      <c r="G61" s="16"/>
      <c r="H61" s="16"/>
      <c r="I61" s="16"/>
      <c r="J61" s="15">
        <f t="shared" si="1"/>
        <v>0</v>
      </c>
    </row>
    <row r="62" spans="1:10" ht="17.25" customHeight="1">
      <c r="A62" s="68">
        <v>6</v>
      </c>
      <c r="B62" s="45" t="s">
        <v>9</v>
      </c>
      <c r="C62" s="54" t="s">
        <v>34</v>
      </c>
      <c r="D62" s="8" t="s">
        <v>6</v>
      </c>
      <c r="E62" s="16">
        <f>E64+E65</f>
        <v>19889.395</v>
      </c>
      <c r="F62" s="16">
        <f>F64+F65</f>
        <v>13887.400000000001</v>
      </c>
      <c r="G62" s="16">
        <f>G64+G65</f>
        <v>13601.5</v>
      </c>
      <c r="H62" s="16">
        <f>H64+H65</f>
        <v>13601.5</v>
      </c>
      <c r="I62" s="16">
        <f>I64+I65</f>
        <v>13601.5</v>
      </c>
      <c r="J62" s="15">
        <f t="shared" ref="J62:J89" si="2">SUM(E62:I62)</f>
        <v>74581.294999999998</v>
      </c>
    </row>
    <row r="63" spans="1:10" ht="17.25" customHeight="1">
      <c r="A63" s="68"/>
      <c r="B63" s="45"/>
      <c r="C63" s="54"/>
      <c r="D63" s="11" t="s">
        <v>16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5">
        <f t="shared" si="2"/>
        <v>0</v>
      </c>
    </row>
    <row r="64" spans="1:10" ht="15.75" customHeight="1">
      <c r="A64" s="68"/>
      <c r="B64" s="45"/>
      <c r="C64" s="54"/>
      <c r="D64" s="11" t="s">
        <v>17</v>
      </c>
      <c r="E64" s="16"/>
      <c r="F64" s="16"/>
      <c r="G64" s="16"/>
      <c r="H64" s="16"/>
      <c r="I64" s="16"/>
      <c r="J64" s="15">
        <f t="shared" si="2"/>
        <v>0</v>
      </c>
    </row>
    <row r="65" spans="1:14">
      <c r="A65" s="68"/>
      <c r="B65" s="45"/>
      <c r="C65" s="54"/>
      <c r="D65" s="11" t="s">
        <v>18</v>
      </c>
      <c r="E65" s="16">
        <f>SUM(E66:E70)</f>
        <v>19889.395</v>
      </c>
      <c r="F65" s="16">
        <f>SUM(F66:F70)</f>
        <v>13887.400000000001</v>
      </c>
      <c r="G65" s="16">
        <f>SUM(G66:G70)</f>
        <v>13601.5</v>
      </c>
      <c r="H65" s="16">
        <f>SUM(H66:H70)</f>
        <v>13601.5</v>
      </c>
      <c r="I65" s="16">
        <f>SUM(I66:I70)</f>
        <v>13601.5</v>
      </c>
      <c r="J65" s="15">
        <f t="shared" si="2"/>
        <v>74581.294999999998</v>
      </c>
    </row>
    <row r="66" spans="1:14">
      <c r="A66" s="68"/>
      <c r="B66" s="45"/>
      <c r="C66" s="54"/>
      <c r="D66" s="5" t="s">
        <v>23</v>
      </c>
      <c r="E66" s="16">
        <v>12977.7</v>
      </c>
      <c r="F66" s="16">
        <v>7945.3</v>
      </c>
      <c r="G66" s="16">
        <v>7859.2</v>
      </c>
      <c r="H66" s="16">
        <v>7859.2</v>
      </c>
      <c r="I66" s="16">
        <v>7859.2</v>
      </c>
      <c r="J66" s="15">
        <f t="shared" si="2"/>
        <v>44500.6</v>
      </c>
    </row>
    <row r="67" spans="1:14" ht="30">
      <c r="A67" s="68"/>
      <c r="B67" s="45"/>
      <c r="C67" s="54"/>
      <c r="D67" s="5" t="s">
        <v>22</v>
      </c>
      <c r="E67" s="16">
        <v>1.0629999999999999</v>
      </c>
      <c r="F67" s="16">
        <v>2</v>
      </c>
      <c r="G67" s="16">
        <v>2</v>
      </c>
      <c r="H67" s="16">
        <v>2</v>
      </c>
      <c r="I67" s="16">
        <v>2</v>
      </c>
      <c r="J67" s="15">
        <f>SUM(E67:I67)</f>
        <v>9.0629999999999988</v>
      </c>
    </row>
    <row r="68" spans="1:14" ht="30">
      <c r="A68" s="68"/>
      <c r="B68" s="45"/>
      <c r="C68" s="54"/>
      <c r="D68" s="5" t="s">
        <v>29</v>
      </c>
      <c r="E68" s="16">
        <v>5503.9</v>
      </c>
      <c r="F68" s="16">
        <v>4794.6000000000004</v>
      </c>
      <c r="G68" s="16">
        <v>4588.1000000000004</v>
      </c>
      <c r="H68" s="16">
        <v>4588.1000000000004</v>
      </c>
      <c r="I68" s="16">
        <v>4588.1000000000004</v>
      </c>
      <c r="J68" s="15">
        <f>SUM(E68:I68)</f>
        <v>24062.800000000003</v>
      </c>
    </row>
    <row r="69" spans="1:14" ht="30">
      <c r="A69" s="68"/>
      <c r="B69" s="45"/>
      <c r="C69" s="54"/>
      <c r="D69" s="5" t="s">
        <v>32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5">
        <f>SUM(E69:I69)</f>
        <v>0</v>
      </c>
    </row>
    <row r="70" spans="1:14">
      <c r="A70" s="68"/>
      <c r="B70" s="45"/>
      <c r="C70" s="54"/>
      <c r="D70" s="5" t="s">
        <v>24</v>
      </c>
      <c r="E70" s="16">
        <v>1406.732</v>
      </c>
      <c r="F70" s="16">
        <v>1145.5</v>
      </c>
      <c r="G70" s="16">
        <v>1152.2</v>
      </c>
      <c r="H70" s="16">
        <v>1152.2</v>
      </c>
      <c r="I70" s="16">
        <v>1152.2</v>
      </c>
      <c r="J70" s="15">
        <f t="shared" si="2"/>
        <v>6008.8319999999994</v>
      </c>
    </row>
    <row r="71" spans="1:14" ht="30">
      <c r="A71" s="68"/>
      <c r="B71" s="45"/>
      <c r="C71" s="54"/>
      <c r="D71" s="11" t="s">
        <v>19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5">
        <f t="shared" si="2"/>
        <v>0</v>
      </c>
    </row>
    <row r="72" spans="1:14">
      <c r="A72" s="68"/>
      <c r="B72" s="45"/>
      <c r="C72" s="54"/>
      <c r="D72" s="11" t="s">
        <v>28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5">
        <f t="shared" si="2"/>
        <v>0</v>
      </c>
    </row>
    <row r="73" spans="1:14">
      <c r="A73" s="68">
        <v>7</v>
      </c>
      <c r="B73" s="45" t="s">
        <v>9</v>
      </c>
      <c r="C73" s="45" t="s">
        <v>12</v>
      </c>
      <c r="D73" s="8" t="s">
        <v>6</v>
      </c>
      <c r="E73" s="16">
        <f>E75</f>
        <v>12751.7</v>
      </c>
      <c r="F73" s="16">
        <f>F75</f>
        <v>13817.4</v>
      </c>
      <c r="G73" s="16">
        <f>G75</f>
        <v>13817.4</v>
      </c>
      <c r="H73" s="16">
        <f>H75</f>
        <v>13817.4</v>
      </c>
      <c r="I73" s="16">
        <f>I75</f>
        <v>13817.4</v>
      </c>
      <c r="J73" s="15">
        <f t="shared" si="2"/>
        <v>68021.3</v>
      </c>
    </row>
    <row r="74" spans="1:14">
      <c r="A74" s="68"/>
      <c r="B74" s="45"/>
      <c r="C74" s="45"/>
      <c r="D74" s="11" t="s">
        <v>16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5">
        <f t="shared" si="2"/>
        <v>0</v>
      </c>
    </row>
    <row r="75" spans="1:14">
      <c r="A75" s="68"/>
      <c r="B75" s="45"/>
      <c r="C75" s="45"/>
      <c r="D75" s="11" t="s">
        <v>17</v>
      </c>
      <c r="E75" s="16">
        <f>E76+E77</f>
        <v>12751.7</v>
      </c>
      <c r="F75" s="16">
        <f>F76+F77</f>
        <v>13817.4</v>
      </c>
      <c r="G75" s="16">
        <f>G76+G77</f>
        <v>13817.4</v>
      </c>
      <c r="H75" s="16">
        <f>H76+H77</f>
        <v>13817.4</v>
      </c>
      <c r="I75" s="16">
        <f>I76+I77</f>
        <v>13817.4</v>
      </c>
      <c r="J75" s="15">
        <f t="shared" si="2"/>
        <v>68021.3</v>
      </c>
    </row>
    <row r="76" spans="1:14" ht="166.5" customHeight="1">
      <c r="A76" s="68"/>
      <c r="B76" s="45"/>
      <c r="C76" s="45"/>
      <c r="D76" s="5" t="s">
        <v>40</v>
      </c>
      <c r="E76" s="16">
        <v>10637</v>
      </c>
      <c r="F76" s="16">
        <v>12162</v>
      </c>
      <c r="G76" s="16">
        <v>12162</v>
      </c>
      <c r="H76" s="16">
        <v>12162</v>
      </c>
      <c r="I76" s="16">
        <v>12162</v>
      </c>
      <c r="J76" s="15">
        <f t="shared" si="2"/>
        <v>59285</v>
      </c>
      <c r="M76" s="3"/>
      <c r="N76" s="3"/>
    </row>
    <row r="77" spans="1:14" ht="60" customHeight="1">
      <c r="A77" s="68"/>
      <c r="B77" s="45"/>
      <c r="C77" s="45"/>
      <c r="D77" s="5" t="s">
        <v>25</v>
      </c>
      <c r="E77" s="16">
        <v>2114.6999999999998</v>
      </c>
      <c r="F77" s="16">
        <v>1655.4</v>
      </c>
      <c r="G77" s="16">
        <v>1655.4</v>
      </c>
      <c r="H77" s="16">
        <v>1655.4</v>
      </c>
      <c r="I77" s="16">
        <v>1655.4</v>
      </c>
      <c r="J77" s="15">
        <f t="shared" si="2"/>
        <v>8736.2999999999993</v>
      </c>
    </row>
    <row r="78" spans="1:14">
      <c r="A78" s="68"/>
      <c r="B78" s="45"/>
      <c r="C78" s="45"/>
      <c r="D78" s="11" t="s">
        <v>18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5">
        <f t="shared" si="2"/>
        <v>0</v>
      </c>
      <c r="M78" s="3"/>
      <c r="N78" s="3"/>
    </row>
    <row r="79" spans="1:14" ht="16.5" customHeight="1">
      <c r="A79" s="68"/>
      <c r="B79" s="45"/>
      <c r="C79" s="45"/>
      <c r="D79" s="5" t="s">
        <v>23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5">
        <f t="shared" si="2"/>
        <v>0</v>
      </c>
    </row>
    <row r="80" spans="1:14" ht="18.75" customHeight="1">
      <c r="A80" s="68"/>
      <c r="B80" s="45"/>
      <c r="C80" s="45"/>
      <c r="D80" s="5" t="s">
        <v>24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5">
        <f t="shared" si="2"/>
        <v>0</v>
      </c>
    </row>
    <row r="81" spans="1:10" ht="30">
      <c r="A81" s="68"/>
      <c r="B81" s="45"/>
      <c r="C81" s="45"/>
      <c r="D81" s="11" t="s">
        <v>19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5">
        <f t="shared" si="2"/>
        <v>0</v>
      </c>
    </row>
    <row r="82" spans="1:10">
      <c r="A82" s="68"/>
      <c r="B82" s="45"/>
      <c r="C82" s="45"/>
      <c r="D82" s="11" t="s">
        <v>20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5">
        <f t="shared" si="2"/>
        <v>0</v>
      </c>
    </row>
    <row r="83" spans="1:10">
      <c r="A83" s="68">
        <v>8</v>
      </c>
      <c r="B83" s="54" t="s">
        <v>9</v>
      </c>
      <c r="C83" s="45" t="s">
        <v>13</v>
      </c>
      <c r="D83" s="8" t="s">
        <v>6</v>
      </c>
      <c r="E83" s="16">
        <f>E85+E88</f>
        <v>18668.146000000001</v>
      </c>
      <c r="F83" s="30">
        <f>F85+F88</f>
        <v>13490.4</v>
      </c>
      <c r="G83" s="30">
        <f>G85+G88</f>
        <v>13254.900000000001</v>
      </c>
      <c r="H83" s="16">
        <f>H85+H88</f>
        <v>13254.900000000001</v>
      </c>
      <c r="I83" s="16">
        <f>I85+I88</f>
        <v>13254.900000000001</v>
      </c>
      <c r="J83" s="15">
        <f t="shared" si="2"/>
        <v>71923.246000000014</v>
      </c>
    </row>
    <row r="84" spans="1:10" ht="18" customHeight="1">
      <c r="A84" s="68"/>
      <c r="B84" s="54"/>
      <c r="C84" s="45"/>
      <c r="D84" s="11" t="s">
        <v>16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5">
        <f t="shared" si="2"/>
        <v>0</v>
      </c>
    </row>
    <row r="85" spans="1:10">
      <c r="A85" s="68"/>
      <c r="B85" s="54"/>
      <c r="C85" s="45"/>
      <c r="D85" s="11" t="s">
        <v>17</v>
      </c>
      <c r="E85" s="16">
        <f>E86+E87</f>
        <v>1919</v>
      </c>
      <c r="F85" s="16">
        <f>F86+F87</f>
        <v>2093.5</v>
      </c>
      <c r="G85" s="16">
        <f>G86+G87</f>
        <v>2093.5</v>
      </c>
      <c r="H85" s="16">
        <f>H86+H87</f>
        <v>2093.5</v>
      </c>
      <c r="I85" s="16">
        <f>I86+I87</f>
        <v>2093.5</v>
      </c>
      <c r="J85" s="15">
        <f t="shared" si="2"/>
        <v>10293</v>
      </c>
    </row>
    <row r="86" spans="1:10" ht="30" customHeight="1">
      <c r="A86" s="68"/>
      <c r="B86" s="54"/>
      <c r="C86" s="45"/>
      <c r="D86" s="5" t="s">
        <v>26</v>
      </c>
      <c r="E86" s="16">
        <v>55.9</v>
      </c>
      <c r="F86" s="16">
        <v>55.9</v>
      </c>
      <c r="G86" s="16">
        <v>55.9</v>
      </c>
      <c r="H86" s="16">
        <v>55.9</v>
      </c>
      <c r="I86" s="16">
        <v>55.9</v>
      </c>
      <c r="J86" s="15">
        <f t="shared" si="2"/>
        <v>279.5</v>
      </c>
    </row>
    <row r="87" spans="1:10" ht="30">
      <c r="A87" s="68"/>
      <c r="B87" s="54"/>
      <c r="C87" s="45"/>
      <c r="D87" s="5" t="s">
        <v>27</v>
      </c>
      <c r="E87" s="16">
        <v>1863.1</v>
      </c>
      <c r="F87" s="16">
        <v>2037.6</v>
      </c>
      <c r="G87" s="16">
        <v>2037.6</v>
      </c>
      <c r="H87" s="16">
        <v>2037.6</v>
      </c>
      <c r="I87" s="16">
        <v>2037.6</v>
      </c>
      <c r="J87" s="15">
        <f t="shared" si="2"/>
        <v>10013.5</v>
      </c>
    </row>
    <row r="88" spans="1:10">
      <c r="A88" s="68"/>
      <c r="B88" s="54"/>
      <c r="C88" s="45"/>
      <c r="D88" s="11" t="s">
        <v>18</v>
      </c>
      <c r="E88" s="16">
        <f>SUM(E89:E93)</f>
        <v>16749.146000000001</v>
      </c>
      <c r="F88" s="30">
        <f>SUM(F89:F93)</f>
        <v>11396.9</v>
      </c>
      <c r="G88" s="30">
        <f>SUM(G89:G93)</f>
        <v>11161.400000000001</v>
      </c>
      <c r="H88" s="30">
        <f>SUM(H89:H93)</f>
        <v>11161.400000000001</v>
      </c>
      <c r="I88" s="30">
        <f>SUM(I89:I93)</f>
        <v>11161.400000000001</v>
      </c>
      <c r="J88" s="15">
        <f t="shared" si="2"/>
        <v>61630.246000000006</v>
      </c>
    </row>
    <row r="89" spans="1:10" ht="19.5" customHeight="1">
      <c r="A89" s="68"/>
      <c r="B89" s="54"/>
      <c r="C89" s="45"/>
      <c r="D89" s="5" t="s">
        <v>23</v>
      </c>
      <c r="E89" s="16">
        <v>10535.4</v>
      </c>
      <c r="F89" s="16">
        <v>6645</v>
      </c>
      <c r="G89" s="16">
        <v>6573</v>
      </c>
      <c r="H89" s="16">
        <v>6573</v>
      </c>
      <c r="I89" s="16">
        <v>6573</v>
      </c>
      <c r="J89" s="15">
        <f t="shared" si="2"/>
        <v>36899.4</v>
      </c>
    </row>
    <row r="90" spans="1:10" ht="30.75" customHeight="1">
      <c r="A90" s="68"/>
      <c r="B90" s="54"/>
      <c r="C90" s="45"/>
      <c r="D90" s="5" t="s">
        <v>22</v>
      </c>
      <c r="E90" s="16">
        <v>29.474</v>
      </c>
      <c r="F90" s="16">
        <v>28</v>
      </c>
      <c r="G90" s="16">
        <v>28</v>
      </c>
      <c r="H90" s="16">
        <v>28</v>
      </c>
      <c r="I90" s="16">
        <v>28</v>
      </c>
      <c r="J90" s="15">
        <f t="shared" ref="J90:J115" si="3">SUM(E90:I90)</f>
        <v>141.47399999999999</v>
      </c>
    </row>
    <row r="91" spans="1:10" ht="30.75" customHeight="1">
      <c r="A91" s="68"/>
      <c r="B91" s="54"/>
      <c r="C91" s="45"/>
      <c r="D91" s="5" t="s">
        <v>29</v>
      </c>
      <c r="E91" s="16">
        <v>4327.2</v>
      </c>
      <c r="F91" s="16">
        <v>4009.9</v>
      </c>
      <c r="G91" s="16">
        <v>3837.2</v>
      </c>
      <c r="H91" s="16">
        <v>3837.2</v>
      </c>
      <c r="I91" s="16">
        <v>3837.2</v>
      </c>
      <c r="J91" s="15">
        <f t="shared" si="3"/>
        <v>19848.7</v>
      </c>
    </row>
    <row r="92" spans="1:10" ht="30.75" customHeight="1">
      <c r="A92" s="68"/>
      <c r="B92" s="54"/>
      <c r="C92" s="45"/>
      <c r="D92" s="5" t="s">
        <v>32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5">
        <f t="shared" si="3"/>
        <v>0</v>
      </c>
    </row>
    <row r="93" spans="1:10" ht="17.25" customHeight="1">
      <c r="A93" s="68"/>
      <c r="B93" s="54"/>
      <c r="C93" s="45"/>
      <c r="D93" s="5" t="s">
        <v>24</v>
      </c>
      <c r="E93" s="16">
        <v>1857.0719999999999</v>
      </c>
      <c r="F93" s="30">
        <v>714</v>
      </c>
      <c r="G93" s="30">
        <v>723.2</v>
      </c>
      <c r="H93" s="30">
        <v>723.2</v>
      </c>
      <c r="I93" s="30">
        <v>723.2</v>
      </c>
      <c r="J93" s="15">
        <f t="shared" si="3"/>
        <v>4740.6719999999996</v>
      </c>
    </row>
    <row r="94" spans="1:10" ht="30">
      <c r="A94" s="68"/>
      <c r="B94" s="54"/>
      <c r="C94" s="45"/>
      <c r="D94" s="11" t="s">
        <v>19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5">
        <f t="shared" si="3"/>
        <v>0</v>
      </c>
    </row>
    <row r="95" spans="1:10">
      <c r="A95" s="68"/>
      <c r="B95" s="54"/>
      <c r="C95" s="45"/>
      <c r="D95" s="11" t="s">
        <v>28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5">
        <f t="shared" si="3"/>
        <v>0</v>
      </c>
    </row>
    <row r="96" spans="1:10">
      <c r="A96" s="68">
        <v>9</v>
      </c>
      <c r="B96" s="45" t="s">
        <v>9</v>
      </c>
      <c r="C96" s="45" t="s">
        <v>51</v>
      </c>
      <c r="D96" s="8" t="s">
        <v>6</v>
      </c>
      <c r="E96" s="16">
        <f>E98+E99</f>
        <v>2438.9499999999998</v>
      </c>
      <c r="F96" s="16">
        <f>F98+F99</f>
        <v>2438.9499999999998</v>
      </c>
      <c r="G96" s="16">
        <f>G98+G99</f>
        <v>2438.9499999999998</v>
      </c>
      <c r="H96" s="16">
        <f>H98+H99</f>
        <v>2438.9499999999998</v>
      </c>
      <c r="I96" s="16">
        <f>I98+I99</f>
        <v>2438.9499999999998</v>
      </c>
      <c r="J96" s="15">
        <f t="shared" si="3"/>
        <v>12194.75</v>
      </c>
    </row>
    <row r="97" spans="1:10" ht="15.75" customHeight="1">
      <c r="A97" s="68"/>
      <c r="B97" s="45"/>
      <c r="C97" s="45"/>
      <c r="D97" s="11" t="s">
        <v>16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5">
        <f t="shared" si="3"/>
        <v>0</v>
      </c>
    </row>
    <row r="98" spans="1:10">
      <c r="A98" s="68"/>
      <c r="B98" s="45"/>
      <c r="C98" s="45"/>
      <c r="D98" s="11" t="s">
        <v>17</v>
      </c>
      <c r="E98" s="16">
        <v>1684.65</v>
      </c>
      <c r="F98" s="16">
        <v>1684.65</v>
      </c>
      <c r="G98" s="16">
        <v>1684.65</v>
      </c>
      <c r="H98" s="16">
        <v>1684.65</v>
      </c>
      <c r="I98" s="16">
        <v>1684.65</v>
      </c>
      <c r="J98" s="15">
        <f t="shared" si="3"/>
        <v>8423.25</v>
      </c>
    </row>
    <row r="99" spans="1:10" ht="15" customHeight="1">
      <c r="A99" s="68"/>
      <c r="B99" s="45"/>
      <c r="C99" s="45"/>
      <c r="D99" s="11" t="s">
        <v>18</v>
      </c>
      <c r="E99" s="16">
        <v>754.3</v>
      </c>
      <c r="F99" s="16">
        <v>754.3</v>
      </c>
      <c r="G99" s="16">
        <v>754.3</v>
      </c>
      <c r="H99" s="16">
        <v>754.3</v>
      </c>
      <c r="I99" s="16">
        <v>754.3</v>
      </c>
      <c r="J99" s="15">
        <f t="shared" si="3"/>
        <v>3771.5</v>
      </c>
    </row>
    <row r="100" spans="1:10" ht="30">
      <c r="A100" s="68"/>
      <c r="B100" s="45"/>
      <c r="C100" s="45"/>
      <c r="D100" s="11" t="s">
        <v>19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f t="shared" si="3"/>
        <v>0</v>
      </c>
    </row>
    <row r="101" spans="1:10">
      <c r="A101" s="68"/>
      <c r="B101" s="45"/>
      <c r="C101" s="45"/>
      <c r="D101" s="11" t="s">
        <v>28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f t="shared" si="3"/>
        <v>0</v>
      </c>
    </row>
    <row r="102" spans="1:10">
      <c r="A102" s="68">
        <v>10</v>
      </c>
      <c r="B102" s="45" t="s">
        <v>9</v>
      </c>
      <c r="C102" s="45" t="s">
        <v>52</v>
      </c>
      <c r="D102" s="8" t="s">
        <v>6</v>
      </c>
      <c r="E102" s="16">
        <f>E105</f>
        <v>5</v>
      </c>
      <c r="F102" s="16">
        <f>F105</f>
        <v>0</v>
      </c>
      <c r="G102" s="16">
        <f>G105</f>
        <v>0</v>
      </c>
      <c r="H102" s="16">
        <f>H105</f>
        <v>0</v>
      </c>
      <c r="I102" s="16">
        <f>I105</f>
        <v>0</v>
      </c>
      <c r="J102" s="15">
        <f t="shared" si="3"/>
        <v>5</v>
      </c>
    </row>
    <row r="103" spans="1:10" ht="31.5" customHeight="1">
      <c r="A103" s="68"/>
      <c r="B103" s="45"/>
      <c r="C103" s="45"/>
      <c r="D103" s="11" t="s">
        <v>16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f t="shared" si="3"/>
        <v>0</v>
      </c>
    </row>
    <row r="104" spans="1:10">
      <c r="A104" s="68"/>
      <c r="B104" s="45"/>
      <c r="C104" s="45"/>
      <c r="D104" s="11" t="s">
        <v>17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f t="shared" si="3"/>
        <v>0</v>
      </c>
    </row>
    <row r="105" spans="1:10" ht="15" customHeight="1">
      <c r="A105" s="68"/>
      <c r="B105" s="45"/>
      <c r="C105" s="45"/>
      <c r="D105" s="11" t="s">
        <v>18</v>
      </c>
      <c r="E105" s="16">
        <v>5</v>
      </c>
      <c r="F105" s="16"/>
      <c r="G105" s="16"/>
      <c r="H105" s="16"/>
      <c r="I105" s="16"/>
      <c r="J105" s="15">
        <f t="shared" si="3"/>
        <v>5</v>
      </c>
    </row>
    <row r="106" spans="1:10" ht="30">
      <c r="A106" s="68"/>
      <c r="B106" s="45"/>
      <c r="C106" s="45"/>
      <c r="D106" s="11" t="s">
        <v>19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f t="shared" si="3"/>
        <v>0</v>
      </c>
    </row>
    <row r="107" spans="1:10">
      <c r="A107" s="68"/>
      <c r="B107" s="45"/>
      <c r="C107" s="45"/>
      <c r="D107" s="11" t="s">
        <v>28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f t="shared" si="3"/>
        <v>0</v>
      </c>
    </row>
    <row r="108" spans="1:10" ht="15" customHeight="1">
      <c r="A108" s="68">
        <v>11</v>
      </c>
      <c r="B108" s="45" t="s">
        <v>9</v>
      </c>
      <c r="C108" s="45" t="s">
        <v>67</v>
      </c>
      <c r="D108" s="8" t="s">
        <v>6</v>
      </c>
      <c r="E108" s="16">
        <f>E109+E110+E112</f>
        <v>0</v>
      </c>
      <c r="F108" s="16">
        <f>F109+F110+F112</f>
        <v>4624.1000000000004</v>
      </c>
      <c r="G108" s="16">
        <f>G109+G110+G112</f>
        <v>6396.8</v>
      </c>
      <c r="H108" s="16">
        <f>H109+H110+H112</f>
        <v>6396.8</v>
      </c>
      <c r="I108" s="16">
        <f>I109+I110+I112</f>
        <v>6396.8</v>
      </c>
      <c r="J108" s="15">
        <f t="shared" si="3"/>
        <v>23814.5</v>
      </c>
    </row>
    <row r="109" spans="1:10" ht="18.75" customHeight="1">
      <c r="A109" s="68"/>
      <c r="B109" s="45"/>
      <c r="C109" s="45"/>
      <c r="D109" s="11" t="s">
        <v>16</v>
      </c>
      <c r="E109" s="16">
        <v>0</v>
      </c>
      <c r="F109" s="16">
        <f>F116+F123+F130+F137+F144</f>
        <v>4577.7000000000007</v>
      </c>
      <c r="G109" s="16">
        <f>G116+G123+G130+G137+G144</f>
        <v>6332.7</v>
      </c>
      <c r="H109" s="16">
        <f>H116+H123+H130+H137+H144</f>
        <v>6332.7</v>
      </c>
      <c r="I109" s="16">
        <f>I116+I123+I130+I137+I144</f>
        <v>6332.7</v>
      </c>
      <c r="J109" s="15">
        <f t="shared" si="3"/>
        <v>23575.800000000003</v>
      </c>
    </row>
    <row r="110" spans="1:10">
      <c r="A110" s="68"/>
      <c r="B110" s="45"/>
      <c r="C110" s="45"/>
      <c r="D110" s="11" t="s">
        <v>17</v>
      </c>
      <c r="E110" s="16">
        <f>E111</f>
        <v>0</v>
      </c>
      <c r="F110" s="16">
        <f t="shared" ref="F110:I112" si="4">F117+F124+F131+F138+F145</f>
        <v>21.2</v>
      </c>
      <c r="G110" s="16">
        <f t="shared" si="4"/>
        <v>31</v>
      </c>
      <c r="H110" s="16">
        <f t="shared" si="4"/>
        <v>31</v>
      </c>
      <c r="I110" s="16">
        <f t="shared" si="4"/>
        <v>31</v>
      </c>
      <c r="J110" s="15">
        <f t="shared" si="3"/>
        <v>114.2</v>
      </c>
    </row>
    <row r="111" spans="1:10" ht="92.25" customHeight="1">
      <c r="A111" s="68"/>
      <c r="B111" s="45"/>
      <c r="C111" s="45"/>
      <c r="D111" s="5" t="s">
        <v>41</v>
      </c>
      <c r="E111" s="16"/>
      <c r="F111" s="16">
        <f t="shared" si="4"/>
        <v>21.2</v>
      </c>
      <c r="G111" s="16">
        <f t="shared" si="4"/>
        <v>31</v>
      </c>
      <c r="H111" s="16">
        <f t="shared" si="4"/>
        <v>31</v>
      </c>
      <c r="I111" s="16">
        <f t="shared" si="4"/>
        <v>31</v>
      </c>
      <c r="J111" s="15">
        <f t="shared" si="3"/>
        <v>114.2</v>
      </c>
    </row>
    <row r="112" spans="1:10" ht="17.25" customHeight="1">
      <c r="A112" s="68"/>
      <c r="B112" s="45"/>
      <c r="C112" s="45"/>
      <c r="D112" s="11" t="s">
        <v>18</v>
      </c>
      <c r="E112" s="16"/>
      <c r="F112" s="16">
        <f t="shared" si="4"/>
        <v>25.200000000000003</v>
      </c>
      <c r="G112" s="16">
        <f t="shared" si="4"/>
        <v>33.1</v>
      </c>
      <c r="H112" s="16">
        <f t="shared" si="4"/>
        <v>33.1</v>
      </c>
      <c r="I112" s="16">
        <f t="shared" si="4"/>
        <v>33.1</v>
      </c>
      <c r="J112" s="15">
        <f t="shared" si="3"/>
        <v>124.5</v>
      </c>
    </row>
    <row r="113" spans="1:10" ht="16.5" customHeight="1">
      <c r="A113" s="68"/>
      <c r="B113" s="45"/>
      <c r="C113" s="45"/>
      <c r="D113" s="11" t="s">
        <v>19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f t="shared" si="3"/>
        <v>0</v>
      </c>
    </row>
    <row r="114" spans="1:10" ht="16.5" customHeight="1">
      <c r="A114" s="68"/>
      <c r="B114" s="45"/>
      <c r="C114" s="45"/>
      <c r="D114" s="11" t="s">
        <v>28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f t="shared" si="3"/>
        <v>0</v>
      </c>
    </row>
    <row r="115" spans="1:10" ht="15.75" customHeight="1">
      <c r="A115" s="65" t="s">
        <v>68</v>
      </c>
      <c r="B115" s="42" t="s">
        <v>73</v>
      </c>
      <c r="C115" s="69" t="s">
        <v>79</v>
      </c>
      <c r="D115" s="8" t="s">
        <v>6</v>
      </c>
      <c r="E115" s="16"/>
      <c r="F115" s="16">
        <f>F116+F117+F119</f>
        <v>1186.3000000000002</v>
      </c>
      <c r="G115" s="16"/>
      <c r="H115" s="16"/>
      <c r="I115" s="16"/>
      <c r="J115" s="15">
        <f t="shared" si="3"/>
        <v>1186.3000000000002</v>
      </c>
    </row>
    <row r="116" spans="1:10" ht="16.5" customHeight="1">
      <c r="A116" s="65"/>
      <c r="B116" s="43"/>
      <c r="C116" s="70"/>
      <c r="D116" s="11" t="s">
        <v>16</v>
      </c>
      <c r="E116" s="16"/>
      <c r="F116" s="16">
        <v>1174.4000000000001</v>
      </c>
      <c r="G116" s="16"/>
      <c r="H116" s="16"/>
      <c r="I116" s="16"/>
      <c r="J116" s="15">
        <f t="shared" ref="J116:J149" si="5">SUM(E116:I116)</f>
        <v>1174.4000000000001</v>
      </c>
    </row>
    <row r="117" spans="1:10" ht="16.5" customHeight="1">
      <c r="A117" s="65"/>
      <c r="B117" s="43"/>
      <c r="C117" s="70"/>
      <c r="D117" s="11" t="s">
        <v>17</v>
      </c>
      <c r="E117" s="16"/>
      <c r="F117" s="16">
        <f>F118</f>
        <v>5.2</v>
      </c>
      <c r="G117" s="16"/>
      <c r="H117" s="16"/>
      <c r="I117" s="16"/>
      <c r="J117" s="15">
        <f t="shared" si="5"/>
        <v>5.2</v>
      </c>
    </row>
    <row r="118" spans="1:10" ht="92.25" customHeight="1">
      <c r="A118" s="65"/>
      <c r="B118" s="43"/>
      <c r="C118" s="70"/>
      <c r="D118" s="5" t="s">
        <v>41</v>
      </c>
      <c r="E118" s="16"/>
      <c r="F118" s="16">
        <v>5.2</v>
      </c>
      <c r="G118" s="16"/>
      <c r="H118" s="16"/>
      <c r="I118" s="16"/>
      <c r="J118" s="15">
        <f t="shared" si="5"/>
        <v>5.2</v>
      </c>
    </row>
    <row r="119" spans="1:10" ht="15" customHeight="1">
      <c r="A119" s="65"/>
      <c r="B119" s="43"/>
      <c r="C119" s="70"/>
      <c r="D119" s="11" t="s">
        <v>18</v>
      </c>
      <c r="E119" s="16"/>
      <c r="F119" s="16">
        <v>6.7</v>
      </c>
      <c r="G119" s="16"/>
      <c r="H119" s="16"/>
      <c r="I119" s="16"/>
      <c r="J119" s="15">
        <f t="shared" si="5"/>
        <v>6.7</v>
      </c>
    </row>
    <row r="120" spans="1:10" ht="31.5" customHeight="1">
      <c r="A120" s="65"/>
      <c r="B120" s="43"/>
      <c r="C120" s="70"/>
      <c r="D120" s="11" t="s">
        <v>19</v>
      </c>
      <c r="E120" s="16"/>
      <c r="F120" s="16"/>
      <c r="G120" s="16"/>
      <c r="H120" s="16"/>
      <c r="I120" s="16"/>
      <c r="J120" s="15">
        <f t="shared" si="5"/>
        <v>0</v>
      </c>
    </row>
    <row r="121" spans="1:10" ht="17.25" customHeight="1">
      <c r="A121" s="65"/>
      <c r="B121" s="44"/>
      <c r="C121" s="71"/>
      <c r="D121" s="11" t="s">
        <v>28</v>
      </c>
      <c r="E121" s="16"/>
      <c r="F121" s="16"/>
      <c r="G121" s="16"/>
      <c r="H121" s="16"/>
      <c r="I121" s="16"/>
      <c r="J121" s="15">
        <f t="shared" si="5"/>
        <v>0</v>
      </c>
    </row>
    <row r="122" spans="1:10" ht="17.25" customHeight="1">
      <c r="A122" s="65" t="s">
        <v>69</v>
      </c>
      <c r="B122" s="42" t="s">
        <v>73</v>
      </c>
      <c r="C122" s="69" t="s">
        <v>76</v>
      </c>
      <c r="D122" s="8" t="s">
        <v>6</v>
      </c>
      <c r="E122" s="16"/>
      <c r="F122" s="16"/>
      <c r="G122" s="16">
        <f>G123+G124+G126</f>
        <v>2890.2</v>
      </c>
      <c r="H122" s="16">
        <f>H123+H124+H126</f>
        <v>2890.2</v>
      </c>
      <c r="I122" s="16">
        <f>I123+I124+I126</f>
        <v>2890.2</v>
      </c>
      <c r="J122" s="15">
        <f t="shared" si="5"/>
        <v>8670.5999999999985</v>
      </c>
    </row>
    <row r="123" spans="1:10" ht="17.25" customHeight="1">
      <c r="A123" s="65"/>
      <c r="B123" s="43"/>
      <c r="C123" s="70"/>
      <c r="D123" s="11" t="s">
        <v>16</v>
      </c>
      <c r="E123" s="16"/>
      <c r="F123" s="16"/>
      <c r="G123" s="16">
        <v>2861.2</v>
      </c>
      <c r="H123" s="16">
        <v>2861.2</v>
      </c>
      <c r="I123" s="16">
        <v>2861.2</v>
      </c>
      <c r="J123" s="15">
        <f t="shared" si="5"/>
        <v>8583.5999999999985</v>
      </c>
    </row>
    <row r="124" spans="1:10" ht="17.25" customHeight="1">
      <c r="A124" s="65"/>
      <c r="B124" s="43"/>
      <c r="C124" s="70"/>
      <c r="D124" s="11" t="s">
        <v>17</v>
      </c>
      <c r="E124" s="16"/>
      <c r="F124" s="16"/>
      <c r="G124" s="16">
        <f>G125</f>
        <v>14</v>
      </c>
      <c r="H124" s="16">
        <f>H125</f>
        <v>14</v>
      </c>
      <c r="I124" s="16">
        <f>I125</f>
        <v>14</v>
      </c>
      <c r="J124" s="15">
        <f t="shared" si="5"/>
        <v>42</v>
      </c>
    </row>
    <row r="125" spans="1:10" ht="92.25" customHeight="1">
      <c r="A125" s="65"/>
      <c r="B125" s="43"/>
      <c r="C125" s="70"/>
      <c r="D125" s="5" t="s">
        <v>41</v>
      </c>
      <c r="E125" s="16"/>
      <c r="F125" s="16"/>
      <c r="G125" s="16">
        <v>14</v>
      </c>
      <c r="H125" s="16">
        <v>14</v>
      </c>
      <c r="I125" s="16">
        <v>14</v>
      </c>
      <c r="J125" s="15">
        <f t="shared" si="5"/>
        <v>42</v>
      </c>
    </row>
    <row r="126" spans="1:10" ht="17.25" customHeight="1">
      <c r="A126" s="65"/>
      <c r="B126" s="43"/>
      <c r="C126" s="70"/>
      <c r="D126" s="11" t="s">
        <v>18</v>
      </c>
      <c r="E126" s="16"/>
      <c r="F126" s="16"/>
      <c r="G126" s="16">
        <v>15</v>
      </c>
      <c r="H126" s="16">
        <v>15</v>
      </c>
      <c r="I126" s="16">
        <v>15</v>
      </c>
      <c r="J126" s="15">
        <f t="shared" si="5"/>
        <v>45</v>
      </c>
    </row>
    <row r="127" spans="1:10" ht="17.25" customHeight="1">
      <c r="A127" s="65"/>
      <c r="B127" s="43"/>
      <c r="C127" s="70"/>
      <c r="D127" s="11" t="s">
        <v>19</v>
      </c>
      <c r="E127" s="16"/>
      <c r="F127" s="16"/>
      <c r="G127" s="16"/>
      <c r="H127" s="16"/>
      <c r="I127" s="16"/>
      <c r="J127" s="15">
        <f t="shared" si="5"/>
        <v>0</v>
      </c>
    </row>
    <row r="128" spans="1:10" ht="15.75" customHeight="1">
      <c r="A128" s="65"/>
      <c r="B128" s="44"/>
      <c r="C128" s="71"/>
      <c r="D128" s="11" t="s">
        <v>28</v>
      </c>
      <c r="E128" s="16"/>
      <c r="F128" s="16"/>
      <c r="G128" s="16"/>
      <c r="H128" s="16"/>
      <c r="I128" s="16"/>
      <c r="J128" s="15">
        <f t="shared" si="5"/>
        <v>0</v>
      </c>
    </row>
    <row r="129" spans="1:10" ht="15.75" customHeight="1">
      <c r="A129" s="65" t="s">
        <v>70</v>
      </c>
      <c r="B129" s="42" t="s">
        <v>73</v>
      </c>
      <c r="C129" s="42" t="s">
        <v>74</v>
      </c>
      <c r="D129" s="8" t="s">
        <v>6</v>
      </c>
      <c r="E129" s="16"/>
      <c r="F129" s="16">
        <f>F130+F131+F133</f>
        <v>1532.3000000000002</v>
      </c>
      <c r="G129" s="16"/>
      <c r="H129" s="16"/>
      <c r="I129" s="16"/>
      <c r="J129" s="15">
        <f t="shared" si="5"/>
        <v>1532.3000000000002</v>
      </c>
    </row>
    <row r="130" spans="1:10" ht="15.75" customHeight="1">
      <c r="A130" s="65"/>
      <c r="B130" s="43"/>
      <c r="C130" s="43"/>
      <c r="D130" s="11" t="s">
        <v>16</v>
      </c>
      <c r="E130" s="16"/>
      <c r="F130" s="16">
        <v>1516.9</v>
      </c>
      <c r="G130" s="16"/>
      <c r="H130" s="16"/>
      <c r="I130" s="16"/>
      <c r="J130" s="15">
        <f t="shared" si="5"/>
        <v>1516.9</v>
      </c>
    </row>
    <row r="131" spans="1:10" ht="15.75" customHeight="1">
      <c r="A131" s="65"/>
      <c r="B131" s="43"/>
      <c r="C131" s="43"/>
      <c r="D131" s="11" t="s">
        <v>17</v>
      </c>
      <c r="E131" s="16"/>
      <c r="F131" s="16">
        <f>F132</f>
        <v>7</v>
      </c>
      <c r="G131" s="16"/>
      <c r="H131" s="16"/>
      <c r="I131" s="16"/>
      <c r="J131" s="15">
        <f t="shared" si="5"/>
        <v>7</v>
      </c>
    </row>
    <row r="132" spans="1:10" ht="90" customHeight="1">
      <c r="A132" s="65"/>
      <c r="B132" s="43"/>
      <c r="C132" s="43"/>
      <c r="D132" s="5" t="s">
        <v>41</v>
      </c>
      <c r="E132" s="16"/>
      <c r="F132" s="16">
        <v>7</v>
      </c>
      <c r="G132" s="16"/>
      <c r="H132" s="16"/>
      <c r="I132" s="16"/>
      <c r="J132" s="15">
        <f t="shared" si="5"/>
        <v>7</v>
      </c>
    </row>
    <row r="133" spans="1:10" ht="15.75" customHeight="1">
      <c r="A133" s="65"/>
      <c r="B133" s="43"/>
      <c r="C133" s="43"/>
      <c r="D133" s="11" t="s">
        <v>18</v>
      </c>
      <c r="E133" s="16"/>
      <c r="F133" s="16">
        <v>8.4</v>
      </c>
      <c r="G133" s="16"/>
      <c r="H133" s="16"/>
      <c r="I133" s="16"/>
      <c r="J133" s="15">
        <f t="shared" si="5"/>
        <v>8.4</v>
      </c>
    </row>
    <row r="134" spans="1:10" ht="15.75" customHeight="1">
      <c r="A134" s="65"/>
      <c r="B134" s="43"/>
      <c r="C134" s="43"/>
      <c r="D134" s="11" t="s">
        <v>19</v>
      </c>
      <c r="E134" s="16"/>
      <c r="F134" s="16"/>
      <c r="G134" s="16"/>
      <c r="H134" s="16"/>
      <c r="I134" s="16"/>
      <c r="J134" s="15">
        <f t="shared" si="5"/>
        <v>0</v>
      </c>
    </row>
    <row r="135" spans="1:10" ht="15.75" customHeight="1">
      <c r="A135" s="65"/>
      <c r="B135" s="44"/>
      <c r="C135" s="44"/>
      <c r="D135" s="11" t="s">
        <v>28</v>
      </c>
      <c r="E135" s="16"/>
      <c r="F135" s="16"/>
      <c r="G135" s="16"/>
      <c r="H135" s="16"/>
      <c r="I135" s="16"/>
      <c r="J135" s="15">
        <f t="shared" si="5"/>
        <v>0</v>
      </c>
    </row>
    <row r="136" spans="1:10" ht="15.75" customHeight="1">
      <c r="A136" s="65" t="s">
        <v>71</v>
      </c>
      <c r="B136" s="42" t="s">
        <v>73</v>
      </c>
      <c r="C136" s="69" t="s">
        <v>80</v>
      </c>
      <c r="D136" s="8" t="s">
        <v>6</v>
      </c>
      <c r="E136" s="16"/>
      <c r="F136" s="16">
        <f>F137+F138+F140</f>
        <v>1905.5</v>
      </c>
      <c r="G136" s="16"/>
      <c r="H136" s="16"/>
      <c r="I136" s="16"/>
      <c r="J136" s="15">
        <f t="shared" si="5"/>
        <v>1905.5</v>
      </c>
    </row>
    <row r="137" spans="1:10" ht="15.75" customHeight="1">
      <c r="A137" s="65"/>
      <c r="B137" s="43"/>
      <c r="C137" s="70"/>
      <c r="D137" s="11" t="s">
        <v>16</v>
      </c>
      <c r="E137" s="16"/>
      <c r="F137" s="16">
        <v>1886.4</v>
      </c>
      <c r="G137" s="16"/>
      <c r="H137" s="16"/>
      <c r="I137" s="16"/>
      <c r="J137" s="15">
        <f t="shared" si="5"/>
        <v>1886.4</v>
      </c>
    </row>
    <row r="138" spans="1:10" ht="14.25" customHeight="1">
      <c r="A138" s="65"/>
      <c r="B138" s="43"/>
      <c r="C138" s="70"/>
      <c r="D138" s="11" t="s">
        <v>17</v>
      </c>
      <c r="E138" s="16"/>
      <c r="F138" s="16">
        <f>F139</f>
        <v>9</v>
      </c>
      <c r="G138" s="16"/>
      <c r="H138" s="16"/>
      <c r="I138" s="16"/>
      <c r="J138" s="15">
        <f t="shared" si="5"/>
        <v>9</v>
      </c>
    </row>
    <row r="139" spans="1:10" ht="94.5" customHeight="1">
      <c r="A139" s="65"/>
      <c r="B139" s="43"/>
      <c r="C139" s="70"/>
      <c r="D139" s="5" t="s">
        <v>41</v>
      </c>
      <c r="E139" s="16"/>
      <c r="F139" s="16">
        <v>9</v>
      </c>
      <c r="G139" s="16"/>
      <c r="H139" s="16"/>
      <c r="I139" s="16"/>
      <c r="J139" s="15">
        <f t="shared" si="5"/>
        <v>9</v>
      </c>
    </row>
    <row r="140" spans="1:10" ht="15.75" customHeight="1">
      <c r="A140" s="65"/>
      <c r="B140" s="43"/>
      <c r="C140" s="70"/>
      <c r="D140" s="11" t="s">
        <v>18</v>
      </c>
      <c r="E140" s="16"/>
      <c r="F140" s="16">
        <v>10.1</v>
      </c>
      <c r="G140" s="16"/>
      <c r="H140" s="16"/>
      <c r="I140" s="16"/>
      <c r="J140" s="15">
        <f t="shared" si="5"/>
        <v>10.1</v>
      </c>
    </row>
    <row r="141" spans="1:10" ht="15.75" customHeight="1">
      <c r="A141" s="65"/>
      <c r="B141" s="43"/>
      <c r="C141" s="70"/>
      <c r="D141" s="11" t="s">
        <v>19</v>
      </c>
      <c r="E141" s="16"/>
      <c r="F141" s="16"/>
      <c r="G141" s="16"/>
      <c r="H141" s="16"/>
      <c r="I141" s="16"/>
      <c r="J141" s="15">
        <f t="shared" si="5"/>
        <v>0</v>
      </c>
    </row>
    <row r="142" spans="1:10" ht="15.75" customHeight="1">
      <c r="A142" s="65"/>
      <c r="B142" s="44"/>
      <c r="C142" s="71"/>
      <c r="D142" s="11" t="s">
        <v>28</v>
      </c>
      <c r="E142" s="16"/>
      <c r="F142" s="16"/>
      <c r="G142" s="16"/>
      <c r="H142" s="16"/>
      <c r="I142" s="16"/>
      <c r="J142" s="15">
        <f t="shared" si="5"/>
        <v>0</v>
      </c>
    </row>
    <row r="143" spans="1:10" ht="15.75" customHeight="1">
      <c r="A143" s="65" t="s">
        <v>72</v>
      </c>
      <c r="B143" s="42" t="s">
        <v>73</v>
      </c>
      <c r="C143" s="69" t="s">
        <v>81</v>
      </c>
      <c r="D143" s="8" t="s">
        <v>6</v>
      </c>
      <c r="E143" s="16"/>
      <c r="F143" s="16"/>
      <c r="G143" s="16">
        <f>G144+G145+G147</f>
        <v>3506.6</v>
      </c>
      <c r="H143" s="16">
        <f>H144+H145+H147</f>
        <v>3506.6</v>
      </c>
      <c r="I143" s="16">
        <f>I144+I145+I147</f>
        <v>3506.6</v>
      </c>
      <c r="J143" s="15">
        <f t="shared" si="5"/>
        <v>10519.8</v>
      </c>
    </row>
    <row r="144" spans="1:10" ht="15.75" customHeight="1">
      <c r="A144" s="65"/>
      <c r="B144" s="43"/>
      <c r="C144" s="70"/>
      <c r="D144" s="11" t="s">
        <v>16</v>
      </c>
      <c r="E144" s="16"/>
      <c r="F144" s="16"/>
      <c r="G144" s="16">
        <v>3471.5</v>
      </c>
      <c r="H144" s="16">
        <v>3471.5</v>
      </c>
      <c r="I144" s="16">
        <v>3471.5</v>
      </c>
      <c r="J144" s="15">
        <f t="shared" si="5"/>
        <v>10414.5</v>
      </c>
    </row>
    <row r="145" spans="1:10" ht="15.75" customHeight="1">
      <c r="A145" s="65"/>
      <c r="B145" s="43"/>
      <c r="C145" s="70"/>
      <c r="D145" s="11" t="s">
        <v>17</v>
      </c>
      <c r="E145" s="16"/>
      <c r="F145" s="16"/>
      <c r="G145" s="16">
        <f>G146</f>
        <v>17</v>
      </c>
      <c r="H145" s="16">
        <f>H146</f>
        <v>17</v>
      </c>
      <c r="I145" s="16">
        <f>I146</f>
        <v>17</v>
      </c>
      <c r="J145" s="15">
        <f t="shared" si="5"/>
        <v>51</v>
      </c>
    </row>
    <row r="146" spans="1:10" ht="93" customHeight="1">
      <c r="A146" s="65"/>
      <c r="B146" s="43"/>
      <c r="C146" s="70"/>
      <c r="D146" s="5" t="s">
        <v>41</v>
      </c>
      <c r="E146" s="16"/>
      <c r="F146" s="16"/>
      <c r="G146" s="16">
        <v>17</v>
      </c>
      <c r="H146" s="16">
        <v>17</v>
      </c>
      <c r="I146" s="16">
        <v>17</v>
      </c>
      <c r="J146" s="15">
        <f t="shared" si="5"/>
        <v>51</v>
      </c>
    </row>
    <row r="147" spans="1:10" ht="15.75" customHeight="1">
      <c r="A147" s="65"/>
      <c r="B147" s="43"/>
      <c r="C147" s="70"/>
      <c r="D147" s="11" t="s">
        <v>18</v>
      </c>
      <c r="E147" s="16"/>
      <c r="F147" s="16"/>
      <c r="G147" s="16">
        <v>18.100000000000001</v>
      </c>
      <c r="H147" s="16">
        <v>18.100000000000001</v>
      </c>
      <c r="I147" s="16">
        <v>18.100000000000001</v>
      </c>
      <c r="J147" s="15">
        <f t="shared" si="5"/>
        <v>54.300000000000004</v>
      </c>
    </row>
    <row r="148" spans="1:10" ht="15.75" customHeight="1">
      <c r="A148" s="65"/>
      <c r="B148" s="43"/>
      <c r="C148" s="70"/>
      <c r="D148" s="11" t="s">
        <v>19</v>
      </c>
      <c r="E148" s="16"/>
      <c r="F148" s="16"/>
      <c r="G148" s="16"/>
      <c r="H148" s="16"/>
      <c r="I148" s="16"/>
      <c r="J148" s="15">
        <f t="shared" si="5"/>
        <v>0</v>
      </c>
    </row>
    <row r="149" spans="1:10" ht="15.75" customHeight="1">
      <c r="A149" s="65"/>
      <c r="B149" s="44"/>
      <c r="C149" s="71"/>
      <c r="D149" s="11" t="s">
        <v>28</v>
      </c>
      <c r="E149" s="16"/>
      <c r="F149" s="16"/>
      <c r="G149" s="16"/>
      <c r="H149" s="16"/>
      <c r="I149" s="16"/>
      <c r="J149" s="15">
        <f t="shared" si="5"/>
        <v>0</v>
      </c>
    </row>
    <row r="150" spans="1:10" ht="17.25" customHeight="1">
      <c r="A150" s="75">
        <v>12</v>
      </c>
      <c r="B150" s="42" t="s">
        <v>9</v>
      </c>
      <c r="C150" s="42" t="s">
        <v>62</v>
      </c>
      <c r="D150" s="8" t="s">
        <v>6</v>
      </c>
      <c r="E150" s="16">
        <f>E151+E152+E153</f>
        <v>0</v>
      </c>
      <c r="F150" s="16">
        <f>F151+F152+F153</f>
        <v>0</v>
      </c>
      <c r="G150" s="16">
        <f>G151+G152+G153</f>
        <v>0</v>
      </c>
      <c r="H150" s="16">
        <f>H151+H152+H153</f>
        <v>0</v>
      </c>
      <c r="I150" s="16">
        <f>I151+I152+I153</f>
        <v>0</v>
      </c>
      <c r="J150" s="15">
        <f t="shared" ref="J150:J155" si="6">SUM(E150:I150)</f>
        <v>0</v>
      </c>
    </row>
    <row r="151" spans="1:10" ht="32.25" customHeight="1">
      <c r="A151" s="76"/>
      <c r="B151" s="43"/>
      <c r="C151" s="43"/>
      <c r="D151" s="11" t="s">
        <v>16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5">
        <f t="shared" si="6"/>
        <v>0</v>
      </c>
    </row>
    <row r="152" spans="1:10" ht="30" customHeight="1">
      <c r="A152" s="76"/>
      <c r="B152" s="43"/>
      <c r="C152" s="43"/>
      <c r="D152" s="11" t="s">
        <v>17</v>
      </c>
      <c r="E152" s="16">
        <v>0</v>
      </c>
      <c r="F152" s="16">
        <v>0</v>
      </c>
      <c r="G152" s="16"/>
      <c r="H152" s="16"/>
      <c r="I152" s="16"/>
      <c r="J152" s="15">
        <f t="shared" si="6"/>
        <v>0</v>
      </c>
    </row>
    <row r="153" spans="1:10">
      <c r="A153" s="76"/>
      <c r="B153" s="43"/>
      <c r="C153" s="43"/>
      <c r="D153" s="11" t="s">
        <v>18</v>
      </c>
      <c r="E153" s="16">
        <v>0</v>
      </c>
      <c r="F153" s="16">
        <v>0</v>
      </c>
      <c r="G153" s="16"/>
      <c r="H153" s="16"/>
      <c r="I153" s="16"/>
      <c r="J153" s="15">
        <f t="shared" si="6"/>
        <v>0</v>
      </c>
    </row>
    <row r="154" spans="1:10" ht="289.5" customHeight="1">
      <c r="A154" s="76"/>
      <c r="B154" s="43"/>
      <c r="C154" s="43"/>
      <c r="D154" s="11" t="s">
        <v>19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5">
        <f t="shared" si="6"/>
        <v>0</v>
      </c>
    </row>
    <row r="155" spans="1:10" ht="38.25" customHeight="1">
      <c r="A155" s="77"/>
      <c r="B155" s="44"/>
      <c r="C155" s="44"/>
      <c r="D155" s="11" t="s">
        <v>28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5">
        <f t="shared" si="6"/>
        <v>0</v>
      </c>
    </row>
    <row r="156" spans="1:10">
      <c r="A156" s="47">
        <v>13</v>
      </c>
      <c r="B156" s="45" t="s">
        <v>9</v>
      </c>
      <c r="C156" s="54" t="s">
        <v>61</v>
      </c>
      <c r="D156" s="8" t="s">
        <v>6</v>
      </c>
      <c r="E156" s="16">
        <f>E157</f>
        <v>16979.400000000001</v>
      </c>
      <c r="F156" s="16">
        <f>F157</f>
        <v>16979.400000000001</v>
      </c>
      <c r="G156" s="16">
        <f>G157</f>
        <v>16979.400000000001</v>
      </c>
      <c r="H156" s="16">
        <f>H157</f>
        <v>16979.400000000001</v>
      </c>
      <c r="I156" s="16">
        <f>I157</f>
        <v>16979.400000000001</v>
      </c>
      <c r="J156" s="15">
        <f t="shared" ref="J156:J161" si="7">SUM(E156:I156)</f>
        <v>84897</v>
      </c>
    </row>
    <row r="157" spans="1:10" ht="18.75" customHeight="1">
      <c r="A157" s="48"/>
      <c r="B157" s="45"/>
      <c r="C157" s="54"/>
      <c r="D157" s="11" t="s">
        <v>16</v>
      </c>
      <c r="E157" s="16">
        <v>16979.400000000001</v>
      </c>
      <c r="F157" s="16">
        <v>16979.400000000001</v>
      </c>
      <c r="G157" s="16">
        <v>16979.400000000001</v>
      </c>
      <c r="H157" s="16">
        <v>16979.400000000001</v>
      </c>
      <c r="I157" s="16">
        <v>16979.400000000001</v>
      </c>
      <c r="J157" s="15">
        <f t="shared" si="7"/>
        <v>84897</v>
      </c>
    </row>
    <row r="158" spans="1:10" ht="22.5" customHeight="1">
      <c r="A158" s="48"/>
      <c r="B158" s="45"/>
      <c r="C158" s="54"/>
      <c r="D158" s="11" t="s">
        <v>17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5">
        <f t="shared" si="7"/>
        <v>0</v>
      </c>
    </row>
    <row r="159" spans="1:10" ht="15.75" customHeight="1">
      <c r="A159" s="48"/>
      <c r="B159" s="45"/>
      <c r="C159" s="54"/>
      <c r="D159" s="11" t="s">
        <v>18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5">
        <f t="shared" si="7"/>
        <v>0</v>
      </c>
    </row>
    <row r="160" spans="1:10" ht="15.75" customHeight="1">
      <c r="A160" s="48"/>
      <c r="B160" s="45"/>
      <c r="C160" s="54"/>
      <c r="D160" s="11" t="s">
        <v>19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5">
        <f t="shared" si="7"/>
        <v>0</v>
      </c>
    </row>
    <row r="161" spans="1:10" ht="155.25" customHeight="1">
      <c r="A161" s="74"/>
      <c r="B161" s="45"/>
      <c r="C161" s="54"/>
      <c r="D161" s="11" t="s">
        <v>28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5">
        <f t="shared" si="7"/>
        <v>0</v>
      </c>
    </row>
    <row r="162" spans="1:10" ht="15.75" customHeight="1">
      <c r="A162" s="68">
        <v>14</v>
      </c>
      <c r="B162" s="45" t="s">
        <v>9</v>
      </c>
      <c r="C162" s="54" t="s">
        <v>63</v>
      </c>
      <c r="D162" s="8" t="s">
        <v>6</v>
      </c>
      <c r="E162" s="16">
        <f t="shared" ref="E162:J162" si="8">SUM(E163:E167)</f>
        <v>8921.2000000000007</v>
      </c>
      <c r="F162" s="16">
        <f t="shared" si="8"/>
        <v>10179.5</v>
      </c>
      <c r="G162" s="16">
        <f t="shared" si="8"/>
        <v>10617</v>
      </c>
      <c r="H162" s="16">
        <f t="shared" si="8"/>
        <v>10617</v>
      </c>
      <c r="I162" s="16">
        <f t="shared" si="8"/>
        <v>10617</v>
      </c>
      <c r="J162" s="15">
        <f t="shared" si="8"/>
        <v>50951.7</v>
      </c>
    </row>
    <row r="163" spans="1:10" ht="15.75" customHeight="1">
      <c r="A163" s="68"/>
      <c r="B163" s="45"/>
      <c r="C163" s="54"/>
      <c r="D163" s="11" t="s">
        <v>16</v>
      </c>
      <c r="E163" s="16"/>
      <c r="F163" s="16"/>
      <c r="G163" s="16"/>
      <c r="H163" s="16"/>
      <c r="I163" s="16"/>
      <c r="J163" s="15">
        <f>SUM(E163:I163)</f>
        <v>0</v>
      </c>
    </row>
    <row r="164" spans="1:10" ht="129" customHeight="1">
      <c r="A164" s="68"/>
      <c r="B164" s="45"/>
      <c r="C164" s="54"/>
      <c r="D164" s="25" t="s">
        <v>17</v>
      </c>
      <c r="E164" s="26">
        <v>8921.2000000000007</v>
      </c>
      <c r="F164" s="26">
        <v>10179.5</v>
      </c>
      <c r="G164" s="26">
        <v>10617</v>
      </c>
      <c r="H164" s="26">
        <v>10617</v>
      </c>
      <c r="I164" s="26">
        <v>10617</v>
      </c>
      <c r="J164" s="27">
        <f>SUM(E164:I164)</f>
        <v>50951.7</v>
      </c>
    </row>
    <row r="165" spans="1:10" ht="39" customHeight="1">
      <c r="A165" s="68"/>
      <c r="B165" s="45"/>
      <c r="C165" s="54"/>
      <c r="D165" s="11" t="s">
        <v>18</v>
      </c>
      <c r="E165" s="16"/>
      <c r="F165" s="16"/>
      <c r="G165" s="16">
        <v>0</v>
      </c>
      <c r="H165" s="16">
        <v>0</v>
      </c>
      <c r="I165" s="16">
        <v>0</v>
      </c>
      <c r="J165" s="15">
        <f>SUM(E165:I165)</f>
        <v>0</v>
      </c>
    </row>
    <row r="166" spans="1:10" ht="36.75" customHeight="1">
      <c r="A166" s="68"/>
      <c r="B166" s="45"/>
      <c r="C166" s="54"/>
      <c r="D166" s="11" t="s">
        <v>19</v>
      </c>
      <c r="E166" s="16"/>
      <c r="F166" s="16"/>
      <c r="G166" s="16">
        <v>0</v>
      </c>
      <c r="H166" s="16">
        <v>0</v>
      </c>
      <c r="I166" s="16">
        <v>0</v>
      </c>
      <c r="J166" s="15">
        <f>SUM(E166:I166)</f>
        <v>0</v>
      </c>
    </row>
    <row r="167" spans="1:10" ht="34.5" customHeight="1">
      <c r="A167" s="68"/>
      <c r="B167" s="45"/>
      <c r="C167" s="54"/>
      <c r="D167" s="11" t="s">
        <v>28</v>
      </c>
      <c r="E167" s="16"/>
      <c r="F167" s="16"/>
      <c r="G167" s="16">
        <v>0</v>
      </c>
      <c r="H167" s="16">
        <v>0</v>
      </c>
      <c r="I167" s="16">
        <v>0</v>
      </c>
      <c r="J167" s="15">
        <f>SUM(E167:I167)</f>
        <v>0</v>
      </c>
    </row>
    <row r="168" spans="1:10" ht="14.25" customHeight="1">
      <c r="A168" s="68">
        <v>15</v>
      </c>
      <c r="B168" s="45" t="s">
        <v>9</v>
      </c>
      <c r="C168" s="54" t="s">
        <v>56</v>
      </c>
      <c r="D168" s="28" t="s">
        <v>6</v>
      </c>
      <c r="E168" s="26">
        <f t="shared" ref="E168:J168" si="9">SUM(E169:E173)</f>
        <v>13.8</v>
      </c>
      <c r="F168" s="26">
        <f t="shared" si="9"/>
        <v>15.1</v>
      </c>
      <c r="G168" s="26">
        <f t="shared" si="9"/>
        <v>15.1</v>
      </c>
      <c r="H168" s="26">
        <f t="shared" si="9"/>
        <v>15.1</v>
      </c>
      <c r="I168" s="26">
        <f t="shared" si="9"/>
        <v>15.1</v>
      </c>
      <c r="J168" s="27">
        <f t="shared" si="9"/>
        <v>74.2</v>
      </c>
    </row>
    <row r="169" spans="1:10" ht="21.75" customHeight="1">
      <c r="A169" s="68"/>
      <c r="B169" s="45"/>
      <c r="C169" s="54"/>
      <c r="D169" s="25" t="s">
        <v>16</v>
      </c>
      <c r="E169" s="26"/>
      <c r="F169" s="26"/>
      <c r="G169" s="26"/>
      <c r="H169" s="26"/>
      <c r="I169" s="26"/>
      <c r="J169" s="27">
        <f>SUM(E169:I169)</f>
        <v>0</v>
      </c>
    </row>
    <row r="170" spans="1:10" ht="22.5" customHeight="1">
      <c r="A170" s="68"/>
      <c r="B170" s="45"/>
      <c r="C170" s="54"/>
      <c r="D170" s="25" t="s">
        <v>17</v>
      </c>
      <c r="E170" s="26">
        <v>13.8</v>
      </c>
      <c r="F170" s="26">
        <v>15.1</v>
      </c>
      <c r="G170" s="26">
        <v>15.1</v>
      </c>
      <c r="H170" s="26">
        <v>15.1</v>
      </c>
      <c r="I170" s="26">
        <v>15.1</v>
      </c>
      <c r="J170" s="27">
        <f>SUM(E170:I170)</f>
        <v>74.2</v>
      </c>
    </row>
    <row r="171" spans="1:10" ht="25.5" customHeight="1">
      <c r="A171" s="68"/>
      <c r="B171" s="45"/>
      <c r="C171" s="54"/>
      <c r="D171" s="25" t="s">
        <v>18</v>
      </c>
      <c r="E171" s="26"/>
      <c r="F171" s="26"/>
      <c r="G171" s="26"/>
      <c r="H171" s="26"/>
      <c r="I171" s="26"/>
      <c r="J171" s="27">
        <f>SUM(E171:I171)</f>
        <v>0</v>
      </c>
    </row>
    <row r="172" spans="1:10" ht="40.5" customHeight="1">
      <c r="A172" s="68"/>
      <c r="B172" s="45"/>
      <c r="C172" s="54"/>
      <c r="D172" s="25" t="s">
        <v>19</v>
      </c>
      <c r="E172" s="26"/>
      <c r="F172" s="26"/>
      <c r="G172" s="26"/>
      <c r="H172" s="26"/>
      <c r="I172" s="26"/>
      <c r="J172" s="27">
        <f>SUM(E172:I172)</f>
        <v>0</v>
      </c>
    </row>
    <row r="173" spans="1:10" ht="151.5" customHeight="1">
      <c r="A173" s="68"/>
      <c r="B173" s="45"/>
      <c r="C173" s="54"/>
      <c r="D173" s="25" t="s">
        <v>28</v>
      </c>
      <c r="E173" s="26"/>
      <c r="F173" s="26"/>
      <c r="G173" s="26"/>
      <c r="H173" s="26"/>
      <c r="I173" s="26"/>
      <c r="J173" s="27">
        <f>SUM(E173:I173)</f>
        <v>0</v>
      </c>
    </row>
    <row r="174" spans="1:10" ht="13.5" customHeight="1">
      <c r="A174" s="68">
        <v>16</v>
      </c>
      <c r="B174" s="45" t="s">
        <v>9</v>
      </c>
      <c r="C174" s="54" t="s">
        <v>59</v>
      </c>
      <c r="D174" s="28" t="s">
        <v>6</v>
      </c>
      <c r="E174" s="26">
        <f t="shared" ref="E174:J174" si="10">SUM(E175:E179)</f>
        <v>3567</v>
      </c>
      <c r="F174" s="26">
        <f t="shared" si="10"/>
        <v>3567</v>
      </c>
      <c r="G174" s="26">
        <f t="shared" si="10"/>
        <v>3567</v>
      </c>
      <c r="H174" s="26">
        <f t="shared" si="10"/>
        <v>3567</v>
      </c>
      <c r="I174" s="26">
        <f t="shared" si="10"/>
        <v>3567</v>
      </c>
      <c r="J174" s="27">
        <f t="shared" si="10"/>
        <v>17835</v>
      </c>
    </row>
    <row r="175" spans="1:10" ht="18.75" customHeight="1">
      <c r="A175" s="68"/>
      <c r="B175" s="45"/>
      <c r="C175" s="54"/>
      <c r="D175" s="25" t="s">
        <v>16</v>
      </c>
      <c r="E175" s="26"/>
      <c r="F175" s="26"/>
      <c r="G175" s="26"/>
      <c r="H175" s="26"/>
      <c r="I175" s="26"/>
      <c r="J175" s="27">
        <f t="shared" ref="J175:J185" si="11">SUM(E175:I175)</f>
        <v>0</v>
      </c>
    </row>
    <row r="176" spans="1:10" ht="15" customHeight="1">
      <c r="A176" s="68"/>
      <c r="B176" s="45"/>
      <c r="C176" s="54"/>
      <c r="D176" s="25" t="s">
        <v>17</v>
      </c>
      <c r="E176" s="26"/>
      <c r="F176" s="26"/>
      <c r="G176" s="26"/>
      <c r="H176" s="26"/>
      <c r="I176" s="26"/>
      <c r="J176" s="27">
        <f t="shared" si="11"/>
        <v>0</v>
      </c>
    </row>
    <row r="177" spans="1:10" ht="15" customHeight="1">
      <c r="A177" s="68"/>
      <c r="B177" s="45"/>
      <c r="C177" s="54"/>
      <c r="D177" s="25" t="s">
        <v>18</v>
      </c>
      <c r="E177" s="26">
        <v>3567</v>
      </c>
      <c r="F177" s="26">
        <v>3567</v>
      </c>
      <c r="G177" s="26">
        <v>3567</v>
      </c>
      <c r="H177" s="26">
        <v>3567</v>
      </c>
      <c r="I177" s="26">
        <v>3567</v>
      </c>
      <c r="J177" s="27">
        <f t="shared" si="11"/>
        <v>17835</v>
      </c>
    </row>
    <row r="178" spans="1:10" ht="30">
      <c r="A178" s="68"/>
      <c r="B178" s="45"/>
      <c r="C178" s="54"/>
      <c r="D178" s="25" t="s">
        <v>19</v>
      </c>
      <c r="E178" s="26"/>
      <c r="F178" s="26"/>
      <c r="G178" s="26"/>
      <c r="H178" s="26"/>
      <c r="I178" s="26"/>
      <c r="J178" s="27">
        <f t="shared" si="11"/>
        <v>0</v>
      </c>
    </row>
    <row r="179" spans="1:10">
      <c r="A179" s="68"/>
      <c r="B179" s="45"/>
      <c r="C179" s="54"/>
      <c r="D179" s="25" t="s">
        <v>28</v>
      </c>
      <c r="E179" s="26"/>
      <c r="F179" s="26"/>
      <c r="G179" s="26"/>
      <c r="H179" s="26"/>
      <c r="I179" s="26"/>
      <c r="J179" s="27">
        <f t="shared" si="11"/>
        <v>0</v>
      </c>
    </row>
    <row r="180" spans="1:10">
      <c r="A180" s="68">
        <v>17</v>
      </c>
      <c r="B180" s="45" t="s">
        <v>9</v>
      </c>
      <c r="C180" s="66" t="s">
        <v>82</v>
      </c>
      <c r="D180" s="28" t="s">
        <v>6</v>
      </c>
      <c r="E180" s="26">
        <f>E186+E192+E198</f>
        <v>909.30000000000007</v>
      </c>
      <c r="F180" s="26"/>
      <c r="G180" s="26"/>
      <c r="H180" s="26"/>
      <c r="I180" s="26"/>
      <c r="J180" s="27">
        <f t="shared" si="11"/>
        <v>909.30000000000007</v>
      </c>
    </row>
    <row r="181" spans="1:10">
      <c r="A181" s="68"/>
      <c r="B181" s="45"/>
      <c r="C181" s="67"/>
      <c r="D181" s="25" t="s">
        <v>16</v>
      </c>
      <c r="E181" s="26"/>
      <c r="F181" s="26"/>
      <c r="G181" s="26"/>
      <c r="H181" s="26"/>
      <c r="I181" s="27"/>
      <c r="J181" s="27">
        <f t="shared" si="11"/>
        <v>0</v>
      </c>
    </row>
    <row r="182" spans="1:10">
      <c r="A182" s="68"/>
      <c r="B182" s="45"/>
      <c r="C182" s="67"/>
      <c r="D182" s="25" t="s">
        <v>17</v>
      </c>
      <c r="E182" s="35">
        <f>E188+E194+E200</f>
        <v>900</v>
      </c>
      <c r="F182" s="36"/>
      <c r="G182" s="37"/>
      <c r="H182" s="35"/>
      <c r="I182" s="38"/>
      <c r="J182" s="27">
        <f t="shared" si="11"/>
        <v>900</v>
      </c>
    </row>
    <row r="183" spans="1:10">
      <c r="A183" s="68"/>
      <c r="B183" s="45"/>
      <c r="C183" s="67"/>
      <c r="D183" s="25" t="s">
        <v>18</v>
      </c>
      <c r="E183" s="35">
        <f>E189+E195+E201</f>
        <v>9.3000000000000007</v>
      </c>
      <c r="F183" s="38"/>
      <c r="G183" s="35"/>
      <c r="H183" s="35"/>
      <c r="I183" s="38"/>
      <c r="J183" s="27">
        <f t="shared" si="11"/>
        <v>9.3000000000000007</v>
      </c>
    </row>
    <row r="184" spans="1:10" ht="30">
      <c r="A184" s="68"/>
      <c r="B184" s="45"/>
      <c r="C184" s="67"/>
      <c r="D184" s="25" t="s">
        <v>19</v>
      </c>
      <c r="E184" s="38"/>
      <c r="F184" s="35"/>
      <c r="G184" s="38"/>
      <c r="H184" s="35"/>
      <c r="I184" s="35"/>
      <c r="J184" s="27">
        <f t="shared" si="11"/>
        <v>0</v>
      </c>
    </row>
    <row r="185" spans="1:10" ht="154.5" customHeight="1">
      <c r="A185" s="68"/>
      <c r="B185" s="45"/>
      <c r="C185" s="67"/>
      <c r="D185" s="25" t="s">
        <v>28</v>
      </c>
      <c r="E185" s="38"/>
      <c r="F185" s="35"/>
      <c r="G185" s="38"/>
      <c r="H185" s="35"/>
      <c r="I185" s="35"/>
      <c r="J185" s="27">
        <f t="shared" si="11"/>
        <v>0</v>
      </c>
    </row>
    <row r="186" spans="1:10" ht="15" customHeight="1">
      <c r="A186" s="63" t="s">
        <v>83</v>
      </c>
      <c r="B186" s="42" t="s">
        <v>73</v>
      </c>
      <c r="C186" s="62" t="s">
        <v>86</v>
      </c>
      <c r="D186" s="8" t="s">
        <v>6</v>
      </c>
      <c r="E186" s="16">
        <f>E187+E188+E189</f>
        <v>303.10000000000002</v>
      </c>
      <c r="F186" s="16">
        <f>F187+F188+F189</f>
        <v>0</v>
      </c>
      <c r="G186" s="16">
        <f>G187+G188+G189</f>
        <v>0</v>
      </c>
      <c r="H186" s="16">
        <f>H187+H188+H189</f>
        <v>0</v>
      </c>
      <c r="I186" s="16">
        <f>I187+I188+I189</f>
        <v>0</v>
      </c>
      <c r="J186" s="15">
        <f t="shared" ref="J186:J203" si="12">SUM(E186:I186)</f>
        <v>303.10000000000002</v>
      </c>
    </row>
    <row r="187" spans="1:10">
      <c r="A187" s="64"/>
      <c r="B187" s="43"/>
      <c r="C187" s="62"/>
      <c r="D187" s="11" t="s">
        <v>16</v>
      </c>
      <c r="E187" s="16"/>
      <c r="F187" s="16"/>
      <c r="G187" s="16"/>
      <c r="H187" s="16"/>
      <c r="I187" s="16"/>
      <c r="J187" s="15">
        <f t="shared" si="12"/>
        <v>0</v>
      </c>
    </row>
    <row r="188" spans="1:10">
      <c r="A188" s="64"/>
      <c r="B188" s="43"/>
      <c r="C188" s="62"/>
      <c r="D188" s="11" t="s">
        <v>17</v>
      </c>
      <c r="E188" s="16">
        <v>300</v>
      </c>
      <c r="F188" s="16"/>
      <c r="G188" s="16"/>
      <c r="H188" s="16"/>
      <c r="I188" s="16"/>
      <c r="J188" s="15">
        <f t="shared" si="12"/>
        <v>300</v>
      </c>
    </row>
    <row r="189" spans="1:10">
      <c r="A189" s="64"/>
      <c r="B189" s="43"/>
      <c r="C189" s="62"/>
      <c r="D189" s="11" t="s">
        <v>18</v>
      </c>
      <c r="E189" s="16">
        <v>3.1</v>
      </c>
      <c r="F189" s="16"/>
      <c r="G189" s="16"/>
      <c r="H189" s="16"/>
      <c r="I189" s="16"/>
      <c r="J189" s="15">
        <f t="shared" si="12"/>
        <v>3.1</v>
      </c>
    </row>
    <row r="190" spans="1:10" ht="30">
      <c r="A190" s="64"/>
      <c r="B190" s="43"/>
      <c r="C190" s="62"/>
      <c r="D190" s="11" t="s">
        <v>19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5">
        <f t="shared" si="12"/>
        <v>0</v>
      </c>
    </row>
    <row r="191" spans="1:10" ht="258" customHeight="1">
      <c r="A191" s="64"/>
      <c r="B191" s="43"/>
      <c r="C191" s="62"/>
      <c r="D191" s="11" t="s">
        <v>28</v>
      </c>
      <c r="E191" s="16">
        <v>0</v>
      </c>
      <c r="F191" s="39">
        <v>0</v>
      </c>
      <c r="G191" s="16">
        <v>0</v>
      </c>
      <c r="H191" s="16">
        <v>0</v>
      </c>
      <c r="I191" s="16">
        <v>0</v>
      </c>
      <c r="J191" s="15">
        <f t="shared" si="12"/>
        <v>0</v>
      </c>
    </row>
    <row r="192" spans="1:10">
      <c r="A192" s="63" t="s">
        <v>84</v>
      </c>
      <c r="B192" s="42" t="s">
        <v>73</v>
      </c>
      <c r="C192" s="62" t="s">
        <v>87</v>
      </c>
      <c r="D192" s="8" t="s">
        <v>6</v>
      </c>
      <c r="E192" s="16">
        <f>E193+E194+E195</f>
        <v>303.10000000000002</v>
      </c>
      <c r="F192" s="16">
        <f>F193+F194+F195</f>
        <v>0</v>
      </c>
      <c r="G192" s="16">
        <f>G193+G194+G195</f>
        <v>0</v>
      </c>
      <c r="H192" s="16">
        <f>H193+H194+H195</f>
        <v>0</v>
      </c>
      <c r="I192" s="16">
        <f>I193+I194+I195</f>
        <v>0</v>
      </c>
      <c r="J192" s="15">
        <f t="shared" si="12"/>
        <v>303.10000000000002</v>
      </c>
    </row>
    <row r="193" spans="1:10">
      <c r="A193" s="64"/>
      <c r="B193" s="43"/>
      <c r="C193" s="62"/>
      <c r="D193" s="11" t="s">
        <v>16</v>
      </c>
      <c r="E193" s="16"/>
      <c r="F193" s="16"/>
      <c r="G193" s="16"/>
      <c r="H193" s="16"/>
      <c r="I193" s="16"/>
      <c r="J193" s="15">
        <f t="shared" si="12"/>
        <v>0</v>
      </c>
    </row>
    <row r="194" spans="1:10">
      <c r="A194" s="64"/>
      <c r="B194" s="43"/>
      <c r="C194" s="62"/>
      <c r="D194" s="11" t="s">
        <v>17</v>
      </c>
      <c r="E194" s="16">
        <v>300</v>
      </c>
      <c r="F194" s="16"/>
      <c r="G194" s="16"/>
      <c r="H194" s="16"/>
      <c r="I194" s="16"/>
      <c r="J194" s="15">
        <f t="shared" si="12"/>
        <v>300</v>
      </c>
    </row>
    <row r="195" spans="1:10">
      <c r="A195" s="64"/>
      <c r="B195" s="43"/>
      <c r="C195" s="62"/>
      <c r="D195" s="11" t="s">
        <v>18</v>
      </c>
      <c r="E195" s="16">
        <v>3.1</v>
      </c>
      <c r="F195" s="16"/>
      <c r="G195" s="16"/>
      <c r="H195" s="16"/>
      <c r="I195" s="16"/>
      <c r="J195" s="15">
        <f t="shared" si="12"/>
        <v>3.1</v>
      </c>
    </row>
    <row r="196" spans="1:10" ht="30">
      <c r="A196" s="64"/>
      <c r="B196" s="43"/>
      <c r="C196" s="62"/>
      <c r="D196" s="11" t="s">
        <v>19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5">
        <f t="shared" si="12"/>
        <v>0</v>
      </c>
    </row>
    <row r="197" spans="1:10" ht="217.5" customHeight="1">
      <c r="A197" s="64"/>
      <c r="B197" s="43"/>
      <c r="C197" s="62"/>
      <c r="D197" s="11" t="s">
        <v>28</v>
      </c>
      <c r="E197" s="16">
        <v>0</v>
      </c>
      <c r="F197" s="39">
        <v>0</v>
      </c>
      <c r="G197" s="16">
        <v>0</v>
      </c>
      <c r="H197" s="16">
        <v>0</v>
      </c>
      <c r="I197" s="16">
        <v>0</v>
      </c>
      <c r="J197" s="15">
        <f t="shared" si="12"/>
        <v>0</v>
      </c>
    </row>
    <row r="198" spans="1:10">
      <c r="A198" s="65" t="s">
        <v>85</v>
      </c>
      <c r="B198" s="45" t="s">
        <v>73</v>
      </c>
      <c r="C198" s="62" t="s">
        <v>88</v>
      </c>
      <c r="D198" s="8" t="s">
        <v>6</v>
      </c>
      <c r="E198" s="16">
        <f>E199+E200+E201</f>
        <v>303.10000000000002</v>
      </c>
      <c r="F198" s="16">
        <f>F199+F200+F201</f>
        <v>0</v>
      </c>
      <c r="G198" s="16">
        <f>G199+G200+G201</f>
        <v>0</v>
      </c>
      <c r="H198" s="16">
        <f>H199+H200+H201</f>
        <v>0</v>
      </c>
      <c r="I198" s="16">
        <f>I199+I200+I201</f>
        <v>0</v>
      </c>
      <c r="J198" s="15">
        <f t="shared" si="12"/>
        <v>303.10000000000002</v>
      </c>
    </row>
    <row r="199" spans="1:10">
      <c r="A199" s="65"/>
      <c r="B199" s="45"/>
      <c r="C199" s="62"/>
      <c r="D199" s="11" t="s">
        <v>16</v>
      </c>
      <c r="E199" s="16"/>
      <c r="F199" s="16"/>
      <c r="G199" s="16"/>
      <c r="H199" s="16"/>
      <c r="I199" s="16"/>
      <c r="J199" s="15">
        <f t="shared" si="12"/>
        <v>0</v>
      </c>
    </row>
    <row r="200" spans="1:10">
      <c r="A200" s="65"/>
      <c r="B200" s="45"/>
      <c r="C200" s="62"/>
      <c r="D200" s="11" t="s">
        <v>17</v>
      </c>
      <c r="E200" s="16">
        <v>300</v>
      </c>
      <c r="F200" s="16"/>
      <c r="G200" s="16"/>
      <c r="H200" s="16"/>
      <c r="I200" s="16"/>
      <c r="J200" s="15">
        <f t="shared" si="12"/>
        <v>300</v>
      </c>
    </row>
    <row r="201" spans="1:10">
      <c r="A201" s="65"/>
      <c r="B201" s="45"/>
      <c r="C201" s="62"/>
      <c r="D201" s="11" t="s">
        <v>18</v>
      </c>
      <c r="E201" s="16">
        <v>3.1</v>
      </c>
      <c r="F201" s="16"/>
      <c r="G201" s="16"/>
      <c r="H201" s="16"/>
      <c r="I201" s="16"/>
      <c r="J201" s="15">
        <f t="shared" si="12"/>
        <v>3.1</v>
      </c>
    </row>
    <row r="202" spans="1:10" ht="30">
      <c r="A202" s="65"/>
      <c r="B202" s="45"/>
      <c r="C202" s="62"/>
      <c r="D202" s="11" t="s">
        <v>19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5">
        <f t="shared" si="12"/>
        <v>0</v>
      </c>
    </row>
    <row r="203" spans="1:10" ht="236.25" customHeight="1">
      <c r="A203" s="65"/>
      <c r="B203" s="45"/>
      <c r="C203" s="62"/>
      <c r="D203" s="11" t="s">
        <v>28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5">
        <f t="shared" si="12"/>
        <v>0</v>
      </c>
    </row>
    <row r="204" spans="1:10">
      <c r="E204" s="40"/>
    </row>
  </sheetData>
  <mergeCells count="85">
    <mergeCell ref="H2:J2"/>
    <mergeCell ref="A162:A167"/>
    <mergeCell ref="B162:B167"/>
    <mergeCell ref="C162:C167"/>
    <mergeCell ref="A96:A101"/>
    <mergeCell ref="B96:B101"/>
    <mergeCell ref="C96:C101"/>
    <mergeCell ref="A102:A107"/>
    <mergeCell ref="B102:B107"/>
    <mergeCell ref="C102:C107"/>
    <mergeCell ref="A168:A173"/>
    <mergeCell ref="B168:B173"/>
    <mergeCell ref="C168:C173"/>
    <mergeCell ref="C108:C114"/>
    <mergeCell ref="A156:A161"/>
    <mergeCell ref="B156:B161"/>
    <mergeCell ref="C156:C161"/>
    <mergeCell ref="C150:C155"/>
    <mergeCell ref="B150:B155"/>
    <mergeCell ref="A150:A155"/>
    <mergeCell ref="C40:C49"/>
    <mergeCell ref="A83:A95"/>
    <mergeCell ref="B83:B95"/>
    <mergeCell ref="C83:C95"/>
    <mergeCell ref="C73:C82"/>
    <mergeCell ref="B73:B82"/>
    <mergeCell ref="A73:A82"/>
    <mergeCell ref="C62:C72"/>
    <mergeCell ref="A56:A61"/>
    <mergeCell ref="B56:B61"/>
    <mergeCell ref="C56:C61"/>
    <mergeCell ref="A50:A55"/>
    <mergeCell ref="A32:A39"/>
    <mergeCell ref="B32:B39"/>
    <mergeCell ref="C32:C39"/>
    <mergeCell ref="A40:A49"/>
    <mergeCell ref="B40:B49"/>
    <mergeCell ref="A174:A179"/>
    <mergeCell ref="B174:B179"/>
    <mergeCell ref="C174:C179"/>
    <mergeCell ref="A12:J12"/>
    <mergeCell ref="A14:A15"/>
    <mergeCell ref="B14:B15"/>
    <mergeCell ref="C14:C15"/>
    <mergeCell ref="D14:D15"/>
    <mergeCell ref="E14:J14"/>
    <mergeCell ref="A16:A21"/>
    <mergeCell ref="C136:C142"/>
    <mergeCell ref="B16:B21"/>
    <mergeCell ref="C16:C21"/>
    <mergeCell ref="A22:A31"/>
    <mergeCell ref="B22:B31"/>
    <mergeCell ref="C22:C31"/>
    <mergeCell ref="B50:B55"/>
    <mergeCell ref="C50:C55"/>
    <mergeCell ref="B62:B72"/>
    <mergeCell ref="A62:A72"/>
    <mergeCell ref="B108:B114"/>
    <mergeCell ref="A108:A114"/>
    <mergeCell ref="B115:B121"/>
    <mergeCell ref="A115:A121"/>
    <mergeCell ref="C143:C149"/>
    <mergeCell ref="B136:B142"/>
    <mergeCell ref="A136:A142"/>
    <mergeCell ref="B143:B149"/>
    <mergeCell ref="A143:A149"/>
    <mergeCell ref="C115:C121"/>
    <mergeCell ref="B180:B185"/>
    <mergeCell ref="C180:C185"/>
    <mergeCell ref="A180:A185"/>
    <mergeCell ref="C186:C191"/>
    <mergeCell ref="B122:B128"/>
    <mergeCell ref="A122:A128"/>
    <mergeCell ref="B129:B135"/>
    <mergeCell ref="A129:A135"/>
    <mergeCell ref="C122:C128"/>
    <mergeCell ref="C129:C135"/>
    <mergeCell ref="C192:C197"/>
    <mergeCell ref="A186:A191"/>
    <mergeCell ref="A192:A197"/>
    <mergeCell ref="A198:A203"/>
    <mergeCell ref="C198:C203"/>
    <mergeCell ref="B186:B191"/>
    <mergeCell ref="B192:B197"/>
    <mergeCell ref="B198:B203"/>
  </mergeCells>
  <phoneticPr fontId="0" type="noConversion"/>
  <pageMargins left="0.51181102362204722" right="0.31496062992125984" top="0.74803149606299213" bottom="0.39370078740157483" header="0.31496062992125984" footer="0.39370078740157483"/>
  <pageSetup paperSize="9" scale="78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№ 4</vt:lpstr>
      <vt:lpstr>Прил №5</vt:lpstr>
      <vt:lpstr>'Прил № 4'!Заголовки_для_печати</vt:lpstr>
      <vt:lpstr>'Прил №5'!Заголовки_для_печати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ucom06</cp:lastModifiedBy>
  <cp:lastPrinted>2021-08-23T05:56:25Z</cp:lastPrinted>
  <dcterms:created xsi:type="dcterms:W3CDTF">2014-03-21T04:13:06Z</dcterms:created>
  <dcterms:modified xsi:type="dcterms:W3CDTF">2021-08-30T05:37:01Z</dcterms:modified>
</cp:coreProperties>
</file>