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AMBOSS\Desktop\Доки с инета\"/>
    </mc:Choice>
  </mc:AlternateContent>
  <bookViews>
    <workbookView xWindow="0" yWindow="0" windowWidth="20490" windowHeight="7095" tabRatio="771"/>
  </bookViews>
  <sheets>
    <sheet name="Прил №3" sheetId="1" r:id="rId1"/>
    <sheet name="Прил №4" sheetId="2" r:id="rId2"/>
  </sheets>
  <definedNames>
    <definedName name="_xlnm._FilterDatabase" localSheetId="1" hidden="1">'Прил №4'!$A$12:$N$164</definedName>
    <definedName name="_xlnm.Print_Titles" localSheetId="0">'Прил №3'!$12:$13</definedName>
    <definedName name="_xlnm.Print_Titles" localSheetId="1">'Прил №4'!$12:$13</definedName>
  </definedNames>
  <calcPr calcId="152511"/>
</workbook>
</file>

<file path=xl/calcChain.xml><?xml version="1.0" encoding="utf-8"?>
<calcChain xmlns="http://schemas.openxmlformats.org/spreadsheetml/2006/main">
  <c r="K72" i="2" l="1"/>
  <c r="N76" i="2" l="1"/>
  <c r="L198" i="2"/>
  <c r="L82" i="1" s="1"/>
  <c r="N200" i="2"/>
  <c r="N199" i="2"/>
  <c r="M198" i="2"/>
  <c r="M82" i="1" s="1"/>
  <c r="K198" i="2"/>
  <c r="K82" i="1" s="1"/>
  <c r="N197" i="2"/>
  <c r="N196" i="2"/>
  <c r="M195" i="2"/>
  <c r="M81" i="1" s="1"/>
  <c r="L195" i="2" l="1"/>
  <c r="L81" i="1" s="1"/>
  <c r="K195" i="2"/>
  <c r="N198" i="2"/>
  <c r="N82" i="1"/>
  <c r="N195" i="2" l="1"/>
  <c r="K81" i="1"/>
  <c r="N74" i="1"/>
  <c r="E72" i="1"/>
  <c r="F72" i="1"/>
  <c r="G72" i="1"/>
  <c r="H72" i="1"/>
  <c r="I72" i="1"/>
  <c r="M70" i="1"/>
  <c r="E69" i="1"/>
  <c r="F69" i="1"/>
  <c r="G69" i="1"/>
  <c r="H69" i="1"/>
  <c r="N68" i="1"/>
  <c r="N64" i="1"/>
  <c r="N61" i="1"/>
  <c r="N58" i="1"/>
  <c r="N55" i="1"/>
  <c r="E56" i="1"/>
  <c r="F56" i="1"/>
  <c r="G56" i="1"/>
  <c r="H56" i="1"/>
  <c r="I56" i="1"/>
  <c r="J56" i="1"/>
  <c r="K56" i="1"/>
  <c r="M63" i="1"/>
  <c r="M51" i="1"/>
  <c r="M27" i="1"/>
  <c r="N77" i="1"/>
  <c r="N184" i="2"/>
  <c r="N185" i="2"/>
  <c r="N186" i="2"/>
  <c r="N187" i="2"/>
  <c r="N188" i="2"/>
  <c r="F183" i="2"/>
  <c r="F76" i="1" s="1"/>
  <c r="F75" i="1" s="1"/>
  <c r="G183" i="2"/>
  <c r="G76" i="1" s="1"/>
  <c r="G75" i="1" s="1"/>
  <c r="H183" i="2"/>
  <c r="H76" i="1" s="1"/>
  <c r="H75" i="1" s="1"/>
  <c r="I183" i="2"/>
  <c r="I76" i="1" s="1"/>
  <c r="I75" i="1" s="1"/>
  <c r="J183" i="2"/>
  <c r="J76" i="1" s="1"/>
  <c r="J75" i="1" s="1"/>
  <c r="K183" i="2"/>
  <c r="K76" i="1" s="1"/>
  <c r="K75" i="1" s="1"/>
  <c r="L183" i="2"/>
  <c r="L76" i="1" s="1"/>
  <c r="L75" i="1" s="1"/>
  <c r="M183" i="2"/>
  <c r="M76" i="1" s="1"/>
  <c r="M75" i="1" s="1"/>
  <c r="E183" i="2"/>
  <c r="H16" i="1"/>
  <c r="I16" i="1"/>
  <c r="J16" i="1"/>
  <c r="K16" i="1"/>
  <c r="L16" i="1"/>
  <c r="M16" i="1"/>
  <c r="N34" i="1"/>
  <c r="N31" i="1"/>
  <c r="F79" i="2"/>
  <c r="F33" i="1" s="1"/>
  <c r="F32" i="1" s="1"/>
  <c r="G79" i="2"/>
  <c r="G33" i="1" s="1"/>
  <c r="G32" i="1" s="1"/>
  <c r="H79" i="2"/>
  <c r="H33" i="1" s="1"/>
  <c r="H32" i="1" s="1"/>
  <c r="I79" i="2"/>
  <c r="I33" i="1" s="1"/>
  <c r="I32" i="1" s="1"/>
  <c r="J79" i="2"/>
  <c r="J33" i="1" s="1"/>
  <c r="J32" i="1" s="1"/>
  <c r="K79" i="2"/>
  <c r="K33" i="1" s="1"/>
  <c r="K32" i="1" s="1"/>
  <c r="L79" i="2"/>
  <c r="L33" i="1" s="1"/>
  <c r="L32" i="1" s="1"/>
  <c r="M79" i="2"/>
  <c r="M33" i="1" s="1"/>
  <c r="M32" i="1" s="1"/>
  <c r="E79" i="2"/>
  <c r="E33" i="1" s="1"/>
  <c r="E32" i="1" s="1"/>
  <c r="N80" i="2"/>
  <c r="N81" i="2"/>
  <c r="N82" i="2"/>
  <c r="N83" i="2"/>
  <c r="N84" i="2"/>
  <c r="N78" i="2"/>
  <c r="N81" i="1" l="1"/>
  <c r="N183" i="2"/>
  <c r="E76" i="1"/>
  <c r="E75" i="1" s="1"/>
  <c r="N75" i="1" s="1"/>
  <c r="N32" i="1"/>
  <c r="N33" i="1"/>
  <c r="N79" i="2"/>
  <c r="N76" i="1" l="1"/>
  <c r="F69" i="2"/>
  <c r="G69" i="2"/>
  <c r="H69" i="2"/>
  <c r="I69" i="2"/>
  <c r="J69" i="2"/>
  <c r="K69" i="2"/>
  <c r="K67" i="2" s="1"/>
  <c r="L69" i="2"/>
  <c r="M69" i="2"/>
  <c r="M67" i="2" s="1"/>
  <c r="M30" i="1" s="1"/>
  <c r="E69" i="2"/>
  <c r="K22" i="2"/>
  <c r="G15" i="2"/>
  <c r="N18" i="2"/>
  <c r="N19" i="2"/>
  <c r="N21" i="2"/>
  <c r="N23" i="2"/>
  <c r="N24" i="2"/>
  <c r="N25" i="2"/>
  <c r="N26" i="2"/>
  <c r="N27" i="2"/>
  <c r="N28" i="2"/>
  <c r="N30" i="2"/>
  <c r="N31" i="2"/>
  <c r="N33" i="2"/>
  <c r="N35" i="2"/>
  <c r="N37" i="2"/>
  <c r="N38" i="2"/>
  <c r="N39" i="2"/>
  <c r="N41" i="2"/>
  <c r="N43" i="2"/>
  <c r="N44" i="2"/>
  <c r="N45" i="2"/>
  <c r="N46" i="2"/>
  <c r="N47" i="2"/>
  <c r="N48" i="2"/>
  <c r="N50" i="2"/>
  <c r="N51" i="2"/>
  <c r="N52" i="2"/>
  <c r="N53" i="2"/>
  <c r="N55" i="2"/>
  <c r="N58" i="2"/>
  <c r="N59" i="2"/>
  <c r="N60" i="2"/>
  <c r="N61" i="2"/>
  <c r="N63" i="2"/>
  <c r="N64" i="2"/>
  <c r="N65" i="2"/>
  <c r="N66" i="2"/>
  <c r="N68" i="2"/>
  <c r="N70" i="2"/>
  <c r="N71" i="2"/>
  <c r="N73" i="2"/>
  <c r="N74" i="2"/>
  <c r="N75" i="2"/>
  <c r="N77" i="2"/>
  <c r="N190" i="2"/>
  <c r="N192" i="2"/>
  <c r="N193" i="2"/>
  <c r="N194" i="2"/>
  <c r="N86" i="2"/>
  <c r="N88" i="2"/>
  <c r="N89" i="2"/>
  <c r="N90" i="2"/>
  <c r="N91" i="2"/>
  <c r="N93" i="2"/>
  <c r="N94" i="2"/>
  <c r="N95" i="2"/>
  <c r="N96" i="2"/>
  <c r="N98" i="2"/>
  <c r="N99" i="2"/>
  <c r="N100" i="2"/>
  <c r="N101" i="2"/>
  <c r="N102" i="2"/>
  <c r="N104" i="2"/>
  <c r="N106" i="2"/>
  <c r="N107" i="2"/>
  <c r="N109" i="2"/>
  <c r="N110" i="2"/>
  <c r="N111" i="2"/>
  <c r="N112" i="2"/>
  <c r="N114" i="2"/>
  <c r="N116" i="2"/>
  <c r="N117" i="2"/>
  <c r="N118" i="2"/>
  <c r="N119" i="2"/>
  <c r="N120" i="2"/>
  <c r="N122" i="2"/>
  <c r="N123" i="2"/>
  <c r="N124" i="2"/>
  <c r="N125" i="2"/>
  <c r="N127" i="2"/>
  <c r="N128" i="2"/>
  <c r="N129" i="2"/>
  <c r="N130" i="2"/>
  <c r="N131" i="2"/>
  <c r="N133" i="2"/>
  <c r="N134" i="2"/>
  <c r="N135" i="2"/>
  <c r="N136" i="2"/>
  <c r="N137" i="2"/>
  <c r="N140" i="2"/>
  <c r="N141" i="2"/>
  <c r="N142" i="2"/>
  <c r="N143" i="2"/>
  <c r="N144" i="2"/>
  <c r="N146" i="2"/>
  <c r="N148" i="2"/>
  <c r="N149" i="2"/>
  <c r="N150" i="2"/>
  <c r="N151" i="2"/>
  <c r="N153" i="2"/>
  <c r="N155" i="2"/>
  <c r="N156" i="2"/>
  <c r="N157" i="2"/>
  <c r="N158" i="2"/>
  <c r="N160" i="2"/>
  <c r="N161" i="2"/>
  <c r="N162" i="2"/>
  <c r="N163" i="2"/>
  <c r="N164" i="2"/>
  <c r="N166" i="2"/>
  <c r="N167" i="2"/>
  <c r="N168" i="2"/>
  <c r="N169" i="2"/>
  <c r="N170" i="2"/>
  <c r="N172" i="2"/>
  <c r="N173" i="2"/>
  <c r="N174" i="2"/>
  <c r="N175" i="2"/>
  <c r="N176" i="2"/>
  <c r="N178" i="2"/>
  <c r="N179" i="2"/>
  <c r="N180" i="2"/>
  <c r="N181" i="2"/>
  <c r="N182" i="2"/>
  <c r="E177" i="2"/>
  <c r="F177" i="2"/>
  <c r="G177" i="2"/>
  <c r="H177" i="2"/>
  <c r="I177" i="2"/>
  <c r="K177" i="2"/>
  <c r="K73" i="1" s="1"/>
  <c r="K72" i="1" s="1"/>
  <c r="L177" i="2"/>
  <c r="L73" i="1" s="1"/>
  <c r="L72" i="1" s="1"/>
  <c r="M177" i="2"/>
  <c r="M73" i="1" s="1"/>
  <c r="M72" i="1" s="1"/>
  <c r="E171" i="2"/>
  <c r="F171" i="2"/>
  <c r="G171" i="2"/>
  <c r="H171" i="2"/>
  <c r="E147" i="2"/>
  <c r="E145" i="2" s="1"/>
  <c r="F147" i="2"/>
  <c r="F145" i="2" s="1"/>
  <c r="G147" i="2"/>
  <c r="G145" i="2" s="1"/>
  <c r="H147" i="2"/>
  <c r="H145" i="2" s="1"/>
  <c r="I147" i="2"/>
  <c r="I145" i="2" s="1"/>
  <c r="J147" i="2"/>
  <c r="J145" i="2" s="1"/>
  <c r="K147" i="2"/>
  <c r="K145" i="2" s="1"/>
  <c r="L139" i="2"/>
  <c r="M139" i="2"/>
  <c r="F108" i="2"/>
  <c r="G108" i="2"/>
  <c r="H108" i="2"/>
  <c r="I108" i="2"/>
  <c r="J108" i="2"/>
  <c r="K108" i="2"/>
  <c r="L108" i="2"/>
  <c r="M108" i="2"/>
  <c r="E108" i="2"/>
  <c r="E189" i="2"/>
  <c r="E79" i="1" s="1"/>
  <c r="E78" i="1" s="1"/>
  <c r="F189" i="2"/>
  <c r="F79" i="1" s="1"/>
  <c r="F78" i="1" s="1"/>
  <c r="G189" i="2"/>
  <c r="G79" i="1" s="1"/>
  <c r="G78" i="1" s="1"/>
  <c r="H189" i="2"/>
  <c r="H79" i="1" s="1"/>
  <c r="H78" i="1" s="1"/>
  <c r="I72" i="2"/>
  <c r="M57" i="2"/>
  <c r="L189" i="2"/>
  <c r="L79" i="1" s="1"/>
  <c r="L78" i="1" s="1"/>
  <c r="M189" i="2"/>
  <c r="M79" i="1" s="1"/>
  <c r="M78" i="1" s="1"/>
  <c r="L138" i="2" l="1"/>
  <c r="L54" i="1" s="1"/>
  <c r="L15" i="2"/>
  <c r="M138" i="2"/>
  <c r="M54" i="1" s="1"/>
  <c r="M15" i="2"/>
  <c r="I189" i="2"/>
  <c r="I79" i="1" s="1"/>
  <c r="I78" i="1" s="1"/>
  <c r="J189" i="2"/>
  <c r="J79" i="1" s="1"/>
  <c r="J78" i="1" s="1"/>
  <c r="N108" i="2"/>
  <c r="N69" i="2"/>
  <c r="N80" i="1" l="1"/>
  <c r="K189" i="2" l="1"/>
  <c r="N191" i="2"/>
  <c r="M147" i="2"/>
  <c r="L147" i="2"/>
  <c r="N189" i="2" l="1"/>
  <c r="K79" i="1"/>
  <c r="N79" i="1" s="1"/>
  <c r="N147" i="2"/>
  <c r="L145" i="2"/>
  <c r="M145" i="2"/>
  <c r="K78" i="1" l="1"/>
  <c r="N78" i="1" s="1"/>
  <c r="N145" i="2"/>
  <c r="K152" i="2"/>
  <c r="J177" i="2"/>
  <c r="J152" i="2"/>
  <c r="J132" i="2"/>
  <c r="J51" i="1" s="1"/>
  <c r="J126" i="2"/>
  <c r="J121" i="2"/>
  <c r="J115" i="2"/>
  <c r="J105" i="2"/>
  <c r="J103" i="2" s="1"/>
  <c r="J97" i="2"/>
  <c r="J92" i="2"/>
  <c r="J87" i="2"/>
  <c r="J72" i="2"/>
  <c r="J62" i="2"/>
  <c r="J57" i="2" s="1"/>
  <c r="J56" i="2" s="1"/>
  <c r="J49" i="2"/>
  <c r="J42" i="2"/>
  <c r="J36" i="2"/>
  <c r="J34" i="2"/>
  <c r="J29" i="2"/>
  <c r="J22" i="2"/>
  <c r="N177" i="2" l="1"/>
  <c r="J73" i="1"/>
  <c r="J60" i="1"/>
  <c r="J16" i="2"/>
  <c r="J17" i="2"/>
  <c r="J32" i="2"/>
  <c r="J21" i="1" s="1"/>
  <c r="J20" i="2"/>
  <c r="J18" i="1" s="1"/>
  <c r="J54" i="2"/>
  <c r="J27" i="1" s="1"/>
  <c r="J85" i="2"/>
  <c r="J113" i="2"/>
  <c r="J40" i="2"/>
  <c r="J24" i="1" s="1"/>
  <c r="J67" i="2"/>
  <c r="J30" i="1" s="1"/>
  <c r="M57" i="1"/>
  <c r="L57" i="1"/>
  <c r="L56" i="1" s="1"/>
  <c r="N57" i="1" l="1"/>
  <c r="M56" i="1"/>
  <c r="N56" i="1" s="1"/>
  <c r="L171" i="2" l="1"/>
  <c r="L70" i="1" s="1"/>
  <c r="K171" i="2"/>
  <c r="K70" i="1" s="1"/>
  <c r="L165" i="2"/>
  <c r="K165" i="2"/>
  <c r="L159" i="2"/>
  <c r="L63" i="1" s="1"/>
  <c r="K159" i="2"/>
  <c r="K63" i="1" s="1"/>
  <c r="L152" i="2"/>
  <c r="K139" i="2"/>
  <c r="K15" i="2" s="1"/>
  <c r="L132" i="2"/>
  <c r="L51" i="1" s="1"/>
  <c r="K132" i="2"/>
  <c r="K51" i="1" s="1"/>
  <c r="M126" i="2"/>
  <c r="L126" i="2"/>
  <c r="K126" i="2"/>
  <c r="M121" i="2"/>
  <c r="L121" i="2"/>
  <c r="K121" i="2"/>
  <c r="M115" i="2"/>
  <c r="L115" i="2"/>
  <c r="K115" i="2"/>
  <c r="M105" i="2"/>
  <c r="M103" i="2" s="1"/>
  <c r="L105" i="2"/>
  <c r="L103" i="2" s="1"/>
  <c r="K105" i="2"/>
  <c r="K103" i="2" s="1"/>
  <c r="L97" i="2"/>
  <c r="K97" i="2"/>
  <c r="M92" i="2"/>
  <c r="L92" i="2"/>
  <c r="K92" i="2"/>
  <c r="M87" i="2"/>
  <c r="L87" i="2"/>
  <c r="K87" i="2"/>
  <c r="L72" i="2"/>
  <c r="L62" i="2"/>
  <c r="L57" i="2" s="1"/>
  <c r="L56" i="2" s="1"/>
  <c r="K62" i="2"/>
  <c r="K57" i="2" s="1"/>
  <c r="K56" i="2" s="1"/>
  <c r="M56" i="2"/>
  <c r="M49" i="2"/>
  <c r="L49" i="2"/>
  <c r="K49" i="2"/>
  <c r="M42" i="2"/>
  <c r="L42" i="2"/>
  <c r="K42" i="2"/>
  <c r="L36" i="2"/>
  <c r="K36" i="2"/>
  <c r="M34" i="2"/>
  <c r="M32" i="2" s="1"/>
  <c r="M21" i="1" s="1"/>
  <c r="L34" i="2"/>
  <c r="K34" i="2"/>
  <c r="K16" i="2" s="1"/>
  <c r="M29" i="2"/>
  <c r="M17" i="2" s="1"/>
  <c r="L29" i="2"/>
  <c r="L17" i="2" s="1"/>
  <c r="K29" i="2"/>
  <c r="K17" i="2" s="1"/>
  <c r="M22" i="2"/>
  <c r="M16" i="2" s="1"/>
  <c r="L22" i="2"/>
  <c r="L16" i="2" l="1"/>
  <c r="M40" i="2"/>
  <c r="M24" i="1" s="1"/>
  <c r="K138" i="2"/>
  <c r="K54" i="1" s="1"/>
  <c r="L32" i="2"/>
  <c r="L21" i="1" s="1"/>
  <c r="K32" i="2"/>
  <c r="K21" i="1" s="1"/>
  <c r="K40" i="2"/>
  <c r="K24" i="1" s="1"/>
  <c r="L54" i="2"/>
  <c r="L27" i="1" s="1"/>
  <c r="L85" i="2"/>
  <c r="K113" i="2"/>
  <c r="M113" i="2"/>
  <c r="L113" i="2"/>
  <c r="K54" i="2"/>
  <c r="K27" i="1" s="1"/>
  <c r="K30" i="1"/>
  <c r="L67" i="2"/>
  <c r="L30" i="1" s="1"/>
  <c r="M85" i="2"/>
  <c r="M36" i="1" s="1"/>
  <c r="K85" i="2"/>
  <c r="K20" i="2"/>
  <c r="K14" i="2" s="1"/>
  <c r="L40" i="2"/>
  <c r="L24" i="1" s="1"/>
  <c r="L20" i="2"/>
  <c r="M20" i="2"/>
  <c r="M14" i="2" s="1"/>
  <c r="L18" i="1" l="1"/>
  <c r="L14" i="2"/>
  <c r="K18" i="1"/>
  <c r="M18" i="1"/>
  <c r="K36" i="1"/>
  <c r="L36" i="1"/>
  <c r="N71" i="1"/>
  <c r="N66" i="1"/>
  <c r="M69" i="1"/>
  <c r="M60" i="1"/>
  <c r="M59" i="1" s="1"/>
  <c r="M53" i="1"/>
  <c r="M50" i="1"/>
  <c r="M48" i="1"/>
  <c r="M47" i="1" s="1"/>
  <c r="M45" i="1"/>
  <c r="M44" i="1" s="1"/>
  <c r="M42" i="1"/>
  <c r="M41" i="1" s="1"/>
  <c r="M39" i="1"/>
  <c r="M38" i="1" s="1"/>
  <c r="M26" i="1"/>
  <c r="M23" i="1"/>
  <c r="M20" i="1"/>
  <c r="N19" i="1"/>
  <c r="N22" i="1"/>
  <c r="N25" i="1"/>
  <c r="N28" i="1"/>
  <c r="N37" i="1"/>
  <c r="N40" i="1"/>
  <c r="N43" i="1"/>
  <c r="N46" i="1"/>
  <c r="N49" i="1"/>
  <c r="N52" i="1"/>
  <c r="M15" i="1" l="1"/>
  <c r="M35" i="1"/>
  <c r="M17" i="1"/>
  <c r="M14" i="1" s="1"/>
  <c r="N73" i="1" l="1"/>
  <c r="J72" i="1" l="1"/>
  <c r="N72" i="1" s="1"/>
  <c r="J59" i="1" l="1"/>
  <c r="I115" i="2" l="1"/>
  <c r="L69" i="1" l="1"/>
  <c r="L50" i="1"/>
  <c r="L62" i="1"/>
  <c r="L60" i="1"/>
  <c r="L59" i="1" s="1"/>
  <c r="L53" i="1"/>
  <c r="L48" i="1"/>
  <c r="L47" i="1" s="1"/>
  <c r="L39" i="1"/>
  <c r="L38" i="1" s="1"/>
  <c r="L42" i="1" l="1"/>
  <c r="I42" i="2"/>
  <c r="I29" i="2"/>
  <c r="L41" i="1" l="1"/>
  <c r="L17" i="1"/>
  <c r="L23" i="1"/>
  <c r="L26" i="1"/>
  <c r="L45" i="1"/>
  <c r="L44" i="1" s="1"/>
  <c r="G16" i="1"/>
  <c r="L15" i="1" l="1"/>
  <c r="L35" i="1"/>
  <c r="L20" i="1"/>
  <c r="L14" i="1" s="1"/>
  <c r="I152" i="2"/>
  <c r="H29" i="2" l="1"/>
  <c r="H42" i="2"/>
  <c r="I22" i="2" l="1"/>
  <c r="I87" i="2"/>
  <c r="K69" i="1" l="1"/>
  <c r="J171" i="2"/>
  <c r="J70" i="1" s="1"/>
  <c r="J69" i="1" s="1"/>
  <c r="I171" i="2"/>
  <c r="I70" i="1" l="1"/>
  <c r="N171" i="2"/>
  <c r="N70" i="1"/>
  <c r="H154" i="2"/>
  <c r="N154" i="2" s="1"/>
  <c r="I69" i="1" l="1"/>
  <c r="N69" i="1" s="1"/>
  <c r="H152" i="2"/>
  <c r="H60" i="1" s="1"/>
  <c r="F22" i="2"/>
  <c r="G22" i="2"/>
  <c r="H22" i="2"/>
  <c r="E22" i="2"/>
  <c r="N22" i="2" l="1"/>
  <c r="F29" i="2"/>
  <c r="G29" i="2"/>
  <c r="H20" i="2"/>
  <c r="H18" i="1" s="1"/>
  <c r="E29" i="2"/>
  <c r="N29" i="2" l="1"/>
  <c r="F20" i="2"/>
  <c r="F18" i="1" s="1"/>
  <c r="G20" i="2"/>
  <c r="G18" i="1" s="1"/>
  <c r="I20" i="2"/>
  <c r="I18" i="1" s="1"/>
  <c r="H139" i="2"/>
  <c r="H15" i="2" s="1"/>
  <c r="H132" i="2"/>
  <c r="H51" i="1" s="1"/>
  <c r="H126" i="2"/>
  <c r="H48" i="1" s="1"/>
  <c r="H121" i="2"/>
  <c r="H115" i="2"/>
  <c r="H105" i="2"/>
  <c r="H103" i="2" s="1"/>
  <c r="H42" i="1" s="1"/>
  <c r="H97" i="2"/>
  <c r="H39" i="1" s="1"/>
  <c r="H49" i="2"/>
  <c r="H40" i="2" l="1"/>
  <c r="H24" i="1" s="1"/>
  <c r="H138" i="2"/>
  <c r="H54" i="1" s="1"/>
  <c r="H113" i="2"/>
  <c r="H45" i="1" s="1"/>
  <c r="F42" i="2"/>
  <c r="F72" i="2" l="1"/>
  <c r="F139" i="2" l="1"/>
  <c r="F15" i="2" s="1"/>
  <c r="E139" i="2"/>
  <c r="I139" i="2"/>
  <c r="I15" i="2" s="1"/>
  <c r="J139" i="2"/>
  <c r="J15" i="2" s="1"/>
  <c r="N139" i="2" l="1"/>
  <c r="E15" i="2"/>
  <c r="N15" i="2" s="1"/>
  <c r="E138" i="2"/>
  <c r="I138" i="2"/>
  <c r="I54" i="1" s="1"/>
  <c r="G138" i="2"/>
  <c r="G54" i="1" s="1"/>
  <c r="J138" i="2"/>
  <c r="J54" i="1" s="1"/>
  <c r="F138" i="2"/>
  <c r="F54" i="1" s="1"/>
  <c r="F36" i="2"/>
  <c r="G36" i="2"/>
  <c r="H36" i="2"/>
  <c r="I36" i="2"/>
  <c r="E36" i="2"/>
  <c r="F34" i="2"/>
  <c r="G34" i="2"/>
  <c r="H34" i="2"/>
  <c r="I34" i="2"/>
  <c r="E34" i="2"/>
  <c r="F49" i="2"/>
  <c r="G49" i="2"/>
  <c r="I49" i="2"/>
  <c r="E49" i="2"/>
  <c r="E42" i="2"/>
  <c r="G42" i="2"/>
  <c r="F62" i="2"/>
  <c r="G62" i="2"/>
  <c r="H62" i="2"/>
  <c r="I62" i="2"/>
  <c r="I57" i="2" s="1"/>
  <c r="I56" i="2" s="1"/>
  <c r="I54" i="2" s="1"/>
  <c r="I27" i="1" s="1"/>
  <c r="F56" i="2"/>
  <c r="F54" i="2" s="1"/>
  <c r="F27" i="1" s="1"/>
  <c r="E56" i="2"/>
  <c r="G72" i="2"/>
  <c r="E72" i="2"/>
  <c r="F92" i="2"/>
  <c r="G92" i="2"/>
  <c r="H92" i="2"/>
  <c r="I92" i="2"/>
  <c r="E92" i="2"/>
  <c r="F87" i="2"/>
  <c r="G87" i="2"/>
  <c r="H87" i="2"/>
  <c r="E87" i="2"/>
  <c r="F97" i="2"/>
  <c r="G97" i="2"/>
  <c r="I97" i="2"/>
  <c r="I39" i="1" s="1"/>
  <c r="J39" i="1"/>
  <c r="K39" i="1"/>
  <c r="E97" i="2"/>
  <c r="F105" i="2"/>
  <c r="F103" i="2" s="1"/>
  <c r="G105" i="2"/>
  <c r="G103" i="2" s="1"/>
  <c r="I105" i="2"/>
  <c r="I103" i="2" s="1"/>
  <c r="I42" i="1" s="1"/>
  <c r="J42" i="1"/>
  <c r="K42" i="1"/>
  <c r="E105" i="2"/>
  <c r="F121" i="2"/>
  <c r="G121" i="2"/>
  <c r="I121" i="2"/>
  <c r="E121" i="2"/>
  <c r="F115" i="2"/>
  <c r="G115" i="2"/>
  <c r="E115" i="2"/>
  <c r="F126" i="2"/>
  <c r="G126" i="2"/>
  <c r="I126" i="2"/>
  <c r="I48" i="1" s="1"/>
  <c r="J48" i="1"/>
  <c r="K48" i="1"/>
  <c r="E126" i="2"/>
  <c r="E159" i="2"/>
  <c r="E63" i="1" s="1"/>
  <c r="E165" i="2"/>
  <c r="F165" i="2"/>
  <c r="G165" i="2"/>
  <c r="H165" i="2"/>
  <c r="I165" i="2"/>
  <c r="J165" i="2"/>
  <c r="F132" i="2"/>
  <c r="F51" i="1" s="1"/>
  <c r="G132" i="2"/>
  <c r="G51" i="1" s="1"/>
  <c r="I132" i="2"/>
  <c r="I51" i="1" s="1"/>
  <c r="E132" i="2"/>
  <c r="E51" i="1" s="1"/>
  <c r="F152" i="2"/>
  <c r="G152" i="2"/>
  <c r="K60" i="1"/>
  <c r="F159" i="2"/>
  <c r="F63" i="1" s="1"/>
  <c r="G159" i="2"/>
  <c r="G63" i="1" s="1"/>
  <c r="H159" i="2"/>
  <c r="H63" i="1" s="1"/>
  <c r="I159" i="2"/>
  <c r="I63" i="1" s="1"/>
  <c r="J159" i="2"/>
  <c r="J63" i="1" s="1"/>
  <c r="E67" i="2" l="1"/>
  <c r="N72" i="2"/>
  <c r="N132" i="2"/>
  <c r="N121" i="2"/>
  <c r="N105" i="2"/>
  <c r="N97" i="2"/>
  <c r="H17" i="2"/>
  <c r="F17" i="2"/>
  <c r="I16" i="2"/>
  <c r="N36" i="2"/>
  <c r="F16" i="2"/>
  <c r="I17" i="2"/>
  <c r="G17" i="2"/>
  <c r="J14" i="2"/>
  <c r="N87" i="2"/>
  <c r="E16" i="2"/>
  <c r="N92" i="2"/>
  <c r="E17" i="2"/>
  <c r="H57" i="2"/>
  <c r="H56" i="2" s="1"/>
  <c r="H54" i="2" s="1"/>
  <c r="H27" i="1" s="1"/>
  <c r="N62" i="2"/>
  <c r="N159" i="2"/>
  <c r="N165" i="2"/>
  <c r="N126" i="2"/>
  <c r="N115" i="2"/>
  <c r="N49" i="2"/>
  <c r="N34" i="2"/>
  <c r="N138" i="2"/>
  <c r="N42" i="2"/>
  <c r="E48" i="1"/>
  <c r="E47" i="1" s="1"/>
  <c r="E103" i="2"/>
  <c r="N103" i="2" s="1"/>
  <c r="G85" i="2"/>
  <c r="E54" i="2"/>
  <c r="E39" i="1"/>
  <c r="E38" i="1" s="1"/>
  <c r="H32" i="2"/>
  <c r="H21" i="1" s="1"/>
  <c r="F32" i="2"/>
  <c r="F21" i="1" s="1"/>
  <c r="E54" i="1"/>
  <c r="I60" i="1"/>
  <c r="I32" i="2"/>
  <c r="I21" i="1" s="1"/>
  <c r="K45" i="1"/>
  <c r="K15" i="1" s="1"/>
  <c r="I113" i="2"/>
  <c r="I85" i="2"/>
  <c r="H85" i="2"/>
  <c r="E113" i="2"/>
  <c r="J45" i="1"/>
  <c r="F113" i="2"/>
  <c r="G113" i="2"/>
  <c r="E85" i="2"/>
  <c r="G32" i="2"/>
  <c r="G21" i="1" s="1"/>
  <c r="E32" i="2"/>
  <c r="E40" i="2"/>
  <c r="F85" i="2"/>
  <c r="E20" i="2"/>
  <c r="N20" i="2" s="1"/>
  <c r="H16" i="2" l="1"/>
  <c r="I36" i="1"/>
  <c r="H36" i="1"/>
  <c r="N32" i="2"/>
  <c r="N113" i="2"/>
  <c r="N85" i="2"/>
  <c r="E27" i="1"/>
  <c r="N17" i="2"/>
  <c r="J36" i="1"/>
  <c r="J15" i="1" s="1"/>
  <c r="E36" i="1"/>
  <c r="E45" i="1"/>
  <c r="E18" i="1"/>
  <c r="E21" i="1"/>
  <c r="E30" i="1"/>
  <c r="E42" i="1"/>
  <c r="E24" i="1"/>
  <c r="E26" i="1"/>
  <c r="I45" i="1"/>
  <c r="E23" i="1" l="1"/>
  <c r="E20" i="1"/>
  <c r="E35" i="1"/>
  <c r="E41" i="1"/>
  <c r="E17" i="1"/>
  <c r="E29" i="1"/>
  <c r="H17" i="1"/>
  <c r="F67" i="1"/>
  <c r="F16" i="1" s="1"/>
  <c r="E67" i="1"/>
  <c r="N67" i="1" l="1"/>
  <c r="G57" i="2"/>
  <c r="N57" i="2" s="1"/>
  <c r="G48" i="1"/>
  <c r="G62" i="1"/>
  <c r="H62" i="1"/>
  <c r="I62" i="1"/>
  <c r="J62" i="1"/>
  <c r="G60" i="1"/>
  <c r="G59" i="1" s="1"/>
  <c r="G53" i="1"/>
  <c r="H53" i="1"/>
  <c r="I53" i="1"/>
  <c r="J53" i="1"/>
  <c r="K53" i="1"/>
  <c r="H50" i="1"/>
  <c r="I50" i="1"/>
  <c r="J50" i="1"/>
  <c r="K50" i="1"/>
  <c r="G50" i="1"/>
  <c r="I59" i="1"/>
  <c r="K59" i="1"/>
  <c r="G56" i="2" l="1"/>
  <c r="G16" i="2" s="1"/>
  <c r="N51" i="1"/>
  <c r="K62" i="1"/>
  <c r="H59" i="1"/>
  <c r="G39" i="1"/>
  <c r="F60" i="1"/>
  <c r="N16" i="2" l="1"/>
  <c r="N56" i="2"/>
  <c r="G54" i="2"/>
  <c r="F59" i="1"/>
  <c r="N59" i="1" s="1"/>
  <c r="F65" i="1"/>
  <c r="N54" i="2" l="1"/>
  <c r="G27" i="1"/>
  <c r="E16" i="1"/>
  <c r="N16" i="1" s="1"/>
  <c r="E65" i="1"/>
  <c r="N65" i="1" s="1"/>
  <c r="E44" i="1"/>
  <c r="E14" i="1" l="1"/>
  <c r="N63" i="1"/>
  <c r="N54" i="1"/>
  <c r="F53" i="1" l="1"/>
  <c r="N53" i="1" s="1"/>
  <c r="F62" i="1"/>
  <c r="N62" i="1" s="1"/>
  <c r="F48" i="1"/>
  <c r="N48" i="1" s="1"/>
  <c r="F50" i="1" l="1"/>
  <c r="N50" i="1" s="1"/>
  <c r="G47" i="1"/>
  <c r="H47" i="1"/>
  <c r="I47" i="1"/>
  <c r="J47" i="1"/>
  <c r="K47" i="1"/>
  <c r="F47" i="1"/>
  <c r="G38" i="1"/>
  <c r="J38" i="1"/>
  <c r="K38" i="1"/>
  <c r="N47" i="1" l="1"/>
  <c r="F39" i="1"/>
  <c r="N39" i="1" s="1"/>
  <c r="F38" i="1" l="1"/>
  <c r="E152" i="2"/>
  <c r="E14" i="2" s="1"/>
  <c r="N152" i="2" l="1"/>
  <c r="E60" i="1"/>
  <c r="N60" i="1" l="1"/>
  <c r="E15" i="1"/>
  <c r="I44" i="1"/>
  <c r="F42" i="1"/>
  <c r="G42" i="1"/>
  <c r="G41" i="1" s="1"/>
  <c r="H41" i="1"/>
  <c r="I41" i="1"/>
  <c r="J41" i="1"/>
  <c r="K41" i="1"/>
  <c r="F67" i="2"/>
  <c r="F30" i="1" s="1"/>
  <c r="G67" i="2"/>
  <c r="I67" i="2"/>
  <c r="I30" i="1" s="1"/>
  <c r="G30" i="1" l="1"/>
  <c r="G29" i="1" s="1"/>
  <c r="N42" i="1"/>
  <c r="F41" i="1"/>
  <c r="N41" i="1" s="1"/>
  <c r="K29" i="1"/>
  <c r="I29" i="1"/>
  <c r="H23" i="1"/>
  <c r="H67" i="2"/>
  <c r="I38" i="1"/>
  <c r="N38" i="1" s="1"/>
  <c r="G20" i="1"/>
  <c r="J44" i="1"/>
  <c r="H44" i="1"/>
  <c r="K44" i="1"/>
  <c r="J35" i="1"/>
  <c r="I40" i="2"/>
  <c r="J20" i="1"/>
  <c r="K20" i="1"/>
  <c r="I20" i="1"/>
  <c r="F45" i="1"/>
  <c r="F36" i="1"/>
  <c r="K35" i="1"/>
  <c r="I35" i="1"/>
  <c r="G36" i="1"/>
  <c r="G40" i="2"/>
  <c r="F40" i="2"/>
  <c r="F14" i="2" l="1"/>
  <c r="F24" i="1"/>
  <c r="F15" i="1" s="1"/>
  <c r="I14" i="2"/>
  <c r="I24" i="1"/>
  <c r="I15" i="1" s="1"/>
  <c r="G14" i="2"/>
  <c r="G24" i="1"/>
  <c r="H14" i="2"/>
  <c r="H30" i="1"/>
  <c r="H15" i="1" s="1"/>
  <c r="N67" i="2"/>
  <c r="N40" i="2"/>
  <c r="N36" i="1"/>
  <c r="N21" i="1"/>
  <c r="J29" i="1"/>
  <c r="N30" i="1"/>
  <c r="F29" i="1"/>
  <c r="F44" i="1"/>
  <c r="F35" i="1"/>
  <c r="F20" i="1"/>
  <c r="F17" i="1"/>
  <c r="H35" i="1"/>
  <c r="N27" i="1"/>
  <c r="N18" i="1"/>
  <c r="G45" i="1"/>
  <c r="N45" i="1" s="1"/>
  <c r="G35" i="1"/>
  <c r="J26" i="1"/>
  <c r="I26" i="1"/>
  <c r="H26" i="1"/>
  <c r="G26" i="1"/>
  <c r="K26" i="1"/>
  <c r="N14" i="2" l="1"/>
  <c r="G15" i="1"/>
  <c r="H29" i="1"/>
  <c r="N29" i="1" s="1"/>
  <c r="N35" i="1"/>
  <c r="K23" i="1"/>
  <c r="N24" i="1"/>
  <c r="F26" i="1"/>
  <c r="N26" i="1" s="1"/>
  <c r="F23" i="1"/>
  <c r="J23" i="1"/>
  <c r="I23" i="1"/>
  <c r="I17" i="1"/>
  <c r="G17" i="1"/>
  <c r="K17" i="1"/>
  <c r="K14" i="1" s="1"/>
  <c r="J17" i="1"/>
  <c r="H20" i="1"/>
  <c r="G44" i="1"/>
  <c r="N44" i="1" s="1"/>
  <c r="G23" i="1"/>
  <c r="J14" i="1" l="1"/>
  <c r="F14" i="1"/>
  <c r="H14" i="1"/>
  <c r="G14" i="1"/>
  <c r="I14" i="1"/>
  <c r="N15" i="1"/>
  <c r="N23" i="1"/>
  <c r="N20" i="1"/>
  <c r="N17" i="1"/>
  <c r="N14" i="1" l="1"/>
</calcChain>
</file>

<file path=xl/sharedStrings.xml><?xml version="1.0" encoding="utf-8"?>
<sst xmlns="http://schemas.openxmlformats.org/spreadsheetml/2006/main" count="483" uniqueCount="98">
  <si>
    <t>№ п/п</t>
  </si>
  <si>
    <t>Статус</t>
  </si>
  <si>
    <t>Главный распорядитель бюджетных средств</t>
  </si>
  <si>
    <t>Итого</t>
  </si>
  <si>
    <t>Расходы (тыс. рублей)</t>
  </si>
  <si>
    <t>Наименование муниципальной программы, мероприятия</t>
  </si>
  <si>
    <t>Всего</t>
  </si>
  <si>
    <t>Управление образования</t>
  </si>
  <si>
    <t>соисполнитель</t>
  </si>
  <si>
    <t>Отдельное мероприятие</t>
  </si>
  <si>
    <t>"Развитие системы дошкольного образования"</t>
  </si>
  <si>
    <t>"Организация предоставления общедоступного и бесплатного дошкольного, начального общего, среднего общего образования по основным общеобразовательным программам"</t>
  </si>
  <si>
    <t>"Реализация государственного стандарта общего образования"</t>
  </si>
  <si>
    <t>"Организация предоставления общедоступного и бесплатного основного образования учреждением, реализующим специальную (коррекционную) общеобразовательную программу VIII вида для детей с отклонениями в развитии"</t>
  </si>
  <si>
    <t>Развитие системы дополнительного образования детей, выявление и поддержка одаренных детей"</t>
  </si>
  <si>
    <t>"Осуществление деятельности по опеке и попечительству"</t>
  </si>
  <si>
    <t>"Организация детей в каникулярное время"</t>
  </si>
  <si>
    <t>"Обеспечение создания условий для реализации муниципальной программы"</t>
  </si>
  <si>
    <t>"Повышение безопасности дорожного движения"</t>
  </si>
  <si>
    <t>-</t>
  </si>
  <si>
    <t>Источники финансирования</t>
  </si>
  <si>
    <t>федеральный бюджет</t>
  </si>
  <si>
    <t>областной бюджет</t>
  </si>
  <si>
    <t>местный бюджет</t>
  </si>
  <si>
    <t>государственные внебюджетные фонды Российской Федерации</t>
  </si>
  <si>
    <t>иные бюджетные источники</t>
  </si>
  <si>
    <t>"Субвенция местным бюджетам из областного бюджета на реализацию прав на получение общедоступного и бесплатного дошкольного образования в муниципальных дошкольных образовательных организациях"</t>
  </si>
  <si>
    <t>Выплаты специалистам на селе</t>
  </si>
  <si>
    <t>Возмещение расходов, связанных с предоставлением руководителям, пед работникам мер социальной поддержки</t>
  </si>
  <si>
    <t>"Субсидия на выравнивание по налогу на имущество"</t>
  </si>
  <si>
    <t>Расходы на оплату труда</t>
  </si>
  <si>
    <t>прочие расходы</t>
  </si>
  <si>
    <t>"Субсидия на питание 1-4 классов в сельских школах"</t>
  </si>
  <si>
    <t>"Питание по адаптивным программам в коррекционной школе"</t>
  </si>
  <si>
    <t>"Субсидия на повышение заработной платы педагогических работников дополнительного образования"</t>
  </si>
  <si>
    <t>"Субвенция местным бюджетам из областного бюджета по осуществлению деятельности по опеке и попечительству"</t>
  </si>
  <si>
    <t>"Компенсация платы, взымаемой с родителей"</t>
  </si>
  <si>
    <t>Возврат компенсации по родительской плате</t>
  </si>
  <si>
    <t>иные внебюджетные источники</t>
  </si>
  <si>
    <t>"Субсидия на создание в общеобразовательных организациях, расположенных в сельской местности, условий для занятия физкультурой и спортом"</t>
  </si>
  <si>
    <t>"Доступная среда"</t>
  </si>
  <si>
    <t>Капитальный ремонт д/с №12 "Аленушка"</t>
  </si>
  <si>
    <t>"Капитальный ремонт МКОУ СОШ №2 г.Омутнинск, МКОУ СОШ №2 с УИОП п.Восточный, МКОУ СОШ №4 п. Песковка, МКОУ СОШ с.Залазна, МКДОУ д/с №10 "Теремок"</t>
  </si>
  <si>
    <t>"Субсидия на финансовое обеспечение муниципальных общеобразовательных организаций"</t>
  </si>
  <si>
    <t>Льготное питание в дошкольных образовательных организациях</t>
  </si>
  <si>
    <t>Питание учащихся 1-4 классов в сельских школах</t>
  </si>
  <si>
    <t>Питание по адаптивным программам в корекционной школе-интернате</t>
  </si>
  <si>
    <t>Субсидия на выравнивание по заработной плате</t>
  </si>
  <si>
    <t>Расходы (прогноз, факт), (тыс. рублей)</t>
  </si>
  <si>
    <t>Капитальный ремонт и оснащение МКДОУ детский сад  "Аленушка" г.Омутнинска</t>
  </si>
  <si>
    <t xml:space="preserve">  </t>
  </si>
  <si>
    <t>Администрация муниципального образования Омутнинский муниципальный район</t>
  </si>
  <si>
    <t>"Капитальный ремонт МКОУ СОШ №2 г.Омутнинск, МКОУ СОШ с УИОП №2 п.Восточный,  МКДОУд/с №10 "Теремок", МКДОУ д/с №16 "Малыш", МКДОУ д/с №19 "Сказка", МКОУ базовая НОШ</t>
  </si>
  <si>
    <t>Питание учащихся с ОВЗ в общеобразовательных организациях</t>
  </si>
  <si>
    <t>Муниципальная программа</t>
  </si>
  <si>
    <t>Субсидия на выравнивание по коммунальным услугам</t>
  </si>
  <si>
    <t>Возврат субсидий, субвенций и иных межбюджетных трансфертов из бюджета муниципального района, использованных с нарушением и выявленных в результате проверок контрольных органов</t>
  </si>
  <si>
    <t>от 14.11.2013 № 2630</t>
  </si>
  <si>
    <t>Подготовка объектов коммунальной инфраструктуры к работе в осенне-зимний период</t>
  </si>
  <si>
    <t>"Развитие системы дополнительного образования детей, выявление и поддержка одаренных детей"</t>
  </si>
  <si>
    <t>Приложение №3</t>
  </si>
  <si>
    <t>2014 год (факт)</t>
  </si>
  <si>
    <t>2015 год (факт)</t>
  </si>
  <si>
    <t>2016 год (факт)</t>
  </si>
  <si>
    <t>2017 год (факт)</t>
  </si>
  <si>
    <t>Субсидия на выравнивание по доплате до МРОТ по ставкам, содержащимся за счет средств субвенции на реализацию прав на получение общедоступного и бесплатного дошкольного, начального общего, основного общего, среднего общего и дополнительного образования детей в муниципальных общеобразовательных организациях</t>
  </si>
  <si>
    <t>2021 год</t>
  </si>
  <si>
    <t>к Муниципальной программе</t>
  </si>
  <si>
    <t>"Развитие образования Омутнинского</t>
  </si>
  <si>
    <t>"Развитие образования</t>
  </si>
  <si>
    <t>Омутнинского района Кировской области"</t>
  </si>
  <si>
    <t>Приложение №4</t>
  </si>
  <si>
    <t>2018 год (факт)</t>
  </si>
  <si>
    <t>Создание дополнительных мест для детей в возрасте от двух месяцев до трех лет в дошкольных образовательных учреждениях путем проведения капитального ремонта и оснащения в МКДОУ д/с №17 "Чебурашка" г. Омутнинска</t>
  </si>
  <si>
    <t>2022 год</t>
  </si>
  <si>
    <t>района Кировской области" на 2014-2022 годы</t>
  </si>
  <si>
    <t>"Субвенция на реализацию прав на получение общедоступного и бесплатного дошкольного, начального общего, основного общего, среднего общего и дополнительного образования детей в муниципальных образовательных организациях"</t>
  </si>
  <si>
    <t>"Организация питания школьников с ОВЗ"</t>
  </si>
  <si>
    <t>"Субвенция местным бюджетам из областного бюджета по назначению и выплате ежемесечных денежных выплат на детей-сирот, оставшихся без попечения родителей, оставшихся под опекой, в приемной семье, и по начислению и выплате ежемесячного вознаграждения, причитающегося приемным родителям"</t>
  </si>
  <si>
    <t>"Развитие образования Омутнинского района Кировской области" на 2014 - 2022 годы</t>
  </si>
  <si>
    <t xml:space="preserve">на 2014-2022 годы от 14.11.2013 № 2630  </t>
  </si>
  <si>
    <t>"Реализация мер, направленных на выполнение предписаний надзорных органов и приведение зданий в соответствие с требованиями, предъявляемыми к безопасности в процессе эксплуатации, в муниципальных общеобразовательных организациях: МКОУ СОШ № 2 г. Омутнинска, МКОУ ООШ № 7 г.Омутнинска, МКОУ СОШ № 4 пгт Песковка, МКОУ СОШ № 2 с УИОП пгт Восточный Омутнинского района, МКОУ СОШ пос. Чёрная Холуница, МКОУ СОШ с. Залазна, МКОУ СОШ №10 пос. Белореченск, МКОУ ООШ д. Ежово Омутнинского района, МКОУ СОШ п. Лесные Поляны"</t>
  </si>
  <si>
    <t>"Капитальный ремонт спортивных залов в МКОУ СОШ с.Залазна, МКОУ ООШ д.Ежово Омутнинского района, МКОУ СОШ пос.Черная Холуница, МКОУ ООШ пос.Котчиха"</t>
  </si>
  <si>
    <t>"Создание в общеобразовательных организациях, расположенных в сельской местности и малых городах, условий для занятий физической культурой и спортом: МКОУ СОШ №2 с УИОП пгт. Восточный, МКОУ СОШ №6 г. Омутнинска, МКОУ СОШ №2 г. Омутнинска, МКОУ ООШ №7 г. Омутнинска"</t>
  </si>
  <si>
    <t>"Капитальный ремонт спортивных залов в МКОУ СОШ с.Залазна, МКОУ ООШ д.Ежово Омутнинского района, МКОУ СОШ пос.Черная Холуница, МКОУ СОШ №10 п.Белореченск, МКОУ ООШ пос. Котчиха"</t>
  </si>
  <si>
    <t>"Субсидия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спортом"</t>
  </si>
  <si>
    <t>2019 год (факт)</t>
  </si>
  <si>
    <t>Ресурсное обеспечение реализации муниципальной программы за счет всех источников финансирования</t>
  </si>
  <si>
    <t>Расходы на реализацию муниципальной программы за счет средств бюджета Омутнинского района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</si>
  <si>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</si>
  <si>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</si>
  <si>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Создание новых мест в образовательных организациях различных типов для реализациидополнительных общеразвивающих программ всех направленностей на 2020 год</t>
  </si>
  <si>
    <t>Обеспечение выплат ежемесячного денежного вознаграждения за классное руководство педагогическим работникам муниципальных образовательных организаций, реализующих образовательные программы начальног общего, основного общего и среднего общего образования, в том числе адаптированные образовательные программы</t>
  </si>
  <si>
    <t>"Обеспечение персонифицированного финансирования дополнительного образования детей"</t>
  </si>
  <si>
    <t>2020 год (факт)</t>
  </si>
  <si>
    <t>(в редакции от  31.08.2021  № 575          )</t>
  </si>
  <si>
    <t>Приложение №5</t>
  </si>
  <si>
    <t>(в редакции от  31.08.2021  № 575 )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</si>
</sst>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"/>
    <numFmt numFmtId="166" formatCode="#,##0.000"/>
    <numFmt numFmtId="167" formatCode="_-* #,##0.000\ _₽_-;\-* #,##0.000\ _₽_-;_-* &quot;-&quot;???\ _₽_-;_-@_-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165" fontId="1" fillId="0" borderId="0" xfId="0" applyNumberFormat="1" applyFont="1" applyFill="1"/>
    <xf numFmtId="164" fontId="1" fillId="0" borderId="0" xfId="0" applyNumberFormat="1" applyFont="1" applyFill="1"/>
    <xf numFmtId="166" fontId="1" fillId="0" borderId="0" xfId="0" applyNumberFormat="1" applyFont="1" applyFill="1"/>
    <xf numFmtId="164" fontId="1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/>
    </xf>
    <xf numFmtId="0" fontId="1" fillId="0" borderId="0" xfId="0" applyFont="1" applyFill="1"/>
    <xf numFmtId="16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wrapText="1"/>
    </xf>
    <xf numFmtId="0" fontId="1" fillId="0" borderId="0" xfId="0" applyFont="1" applyFill="1" applyProtection="1">
      <protection locked="0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/>
    </xf>
    <xf numFmtId="0" fontId="8" fillId="0" borderId="0" xfId="0" applyFont="1"/>
    <xf numFmtId="167" fontId="1" fillId="0" borderId="1" xfId="0" applyNumberFormat="1" applyFont="1" applyFill="1" applyBorder="1"/>
    <xf numFmtId="167" fontId="2" fillId="0" borderId="1" xfId="0" applyNumberFormat="1" applyFont="1" applyFill="1" applyBorder="1" applyAlignment="1">
      <alignment horizontal="right" shrinkToFit="1"/>
    </xf>
    <xf numFmtId="167" fontId="1" fillId="0" borderId="1" xfId="0" applyNumberFormat="1" applyFont="1" applyFill="1" applyBorder="1" applyAlignment="1">
      <alignment horizontal="right" shrinkToFit="1"/>
    </xf>
    <xf numFmtId="167" fontId="1" fillId="0" borderId="1" xfId="0" applyNumberFormat="1" applyFont="1" applyFill="1" applyBorder="1" applyAlignment="1">
      <alignment horizontal="right" vertical="top" shrinkToFit="1"/>
    </xf>
    <xf numFmtId="167" fontId="7" fillId="0" borderId="1" xfId="0" applyNumberFormat="1" applyFont="1" applyFill="1" applyBorder="1" applyAlignment="1">
      <alignment horizontal="right" shrinkToFit="1"/>
    </xf>
    <xf numFmtId="167" fontId="2" fillId="0" borderId="1" xfId="0" applyNumberFormat="1" applyFont="1" applyFill="1" applyBorder="1" applyAlignment="1">
      <alignment horizontal="right"/>
    </xf>
    <xf numFmtId="167" fontId="1" fillId="0" borderId="1" xfId="0" applyNumberFormat="1" applyFont="1" applyFill="1" applyBorder="1" applyAlignment="1">
      <alignment horizontal="right"/>
    </xf>
    <xf numFmtId="167" fontId="1" fillId="0" borderId="1" xfId="0" applyNumberFormat="1" applyFont="1" applyFill="1" applyBorder="1" applyAlignment="1">
      <alignment horizontal="right" vertical="top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167" fontId="1" fillId="0" borderId="1" xfId="0" applyNumberFormat="1" applyFont="1" applyFill="1" applyBorder="1" applyAlignment="1">
      <alignment horizontal="center"/>
    </xf>
    <xf numFmtId="167" fontId="1" fillId="0" borderId="2" xfId="0" applyNumberFormat="1" applyFont="1" applyFill="1" applyBorder="1" applyAlignment="1">
      <alignment horizontal="center"/>
    </xf>
    <xf numFmtId="167" fontId="1" fillId="0" borderId="4" xfId="0" applyNumberFormat="1" applyFont="1" applyFill="1" applyBorder="1" applyAlignment="1">
      <alignment horizontal="center"/>
    </xf>
    <xf numFmtId="167" fontId="2" fillId="0" borderId="2" xfId="0" applyNumberFormat="1" applyFont="1" applyFill="1" applyBorder="1" applyAlignment="1">
      <alignment horizontal="right"/>
    </xf>
    <xf numFmtId="167" fontId="2" fillId="0" borderId="1" xfId="0" applyNumberFormat="1" applyFont="1" applyFill="1" applyBorder="1" applyAlignment="1">
      <alignment horizontal="right" vertical="top"/>
    </xf>
    <xf numFmtId="0" fontId="1" fillId="0" borderId="5" xfId="0" applyFont="1" applyFill="1" applyBorder="1"/>
    <xf numFmtId="0" fontId="1" fillId="0" borderId="6" xfId="0" applyFont="1" applyFill="1" applyBorder="1"/>
    <xf numFmtId="0" fontId="1" fillId="0" borderId="1" xfId="0" applyFont="1" applyFill="1" applyBorder="1" applyAlignment="1">
      <alignment horizontal="left" vertical="top" wrapText="1"/>
    </xf>
    <xf numFmtId="167" fontId="1" fillId="2" borderId="1" xfId="0" applyNumberFormat="1" applyFont="1" applyFill="1" applyBorder="1" applyAlignment="1">
      <alignment horizontal="right" shrinkToFit="1"/>
    </xf>
    <xf numFmtId="167" fontId="2" fillId="2" borderId="1" xfId="0" applyNumberFormat="1" applyFont="1" applyFill="1" applyBorder="1" applyAlignment="1">
      <alignment horizontal="right" shrinkToFit="1"/>
    </xf>
    <xf numFmtId="0" fontId="1" fillId="0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0" xfId="0" applyFont="1" applyFill="1" applyAlignment="1" applyProtection="1">
      <alignment horizontal="left"/>
      <protection locked="0"/>
    </xf>
    <xf numFmtId="0" fontId="1" fillId="0" borderId="1" xfId="0" applyFont="1" applyFill="1" applyBorder="1" applyAlignment="1">
      <alignment horizontal="center" vertical="top"/>
    </xf>
    <xf numFmtId="0" fontId="3" fillId="0" borderId="0" xfId="0" applyFont="1" applyFill="1" applyAlignment="1" applyProtection="1">
      <alignment horizontal="center"/>
      <protection locked="0"/>
    </xf>
    <xf numFmtId="0" fontId="1" fillId="0" borderId="2" xfId="0" applyFont="1" applyFill="1" applyBorder="1" applyAlignment="1">
      <alignment horizontal="left" vertical="top"/>
    </xf>
    <xf numFmtId="0" fontId="1" fillId="0" borderId="3" xfId="0" applyFont="1" applyFill="1" applyBorder="1" applyAlignment="1">
      <alignment horizontal="left" vertical="top"/>
    </xf>
    <xf numFmtId="0" fontId="1" fillId="0" borderId="4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4"/>
  <sheetViews>
    <sheetView tabSelected="1" zoomScale="80" zoomScaleNormal="80" workbookViewId="0">
      <selection activeCell="L11" sqref="L11"/>
    </sheetView>
  </sheetViews>
  <sheetFormatPr defaultRowHeight="15" x14ac:dyDescent="0.25"/>
  <cols>
    <col min="1" max="1" width="4" style="7" customWidth="1"/>
    <col min="2" max="2" width="14.5703125" style="7" customWidth="1"/>
    <col min="3" max="3" width="24.7109375" style="7" customWidth="1"/>
    <col min="4" max="4" width="14.7109375" style="7" customWidth="1"/>
    <col min="5" max="13" width="15.7109375" style="7" customWidth="1"/>
    <col min="14" max="14" width="17.5703125" style="7" customWidth="1"/>
    <col min="15" max="16384" width="9.140625" style="7"/>
  </cols>
  <sheetData>
    <row r="1" spans="1:14" x14ac:dyDescent="0.25">
      <c r="L1" s="12" t="s">
        <v>71</v>
      </c>
    </row>
    <row r="3" spans="1:14" x14ac:dyDescent="0.25">
      <c r="A3" s="12"/>
      <c r="B3" s="12"/>
      <c r="C3" s="12"/>
      <c r="D3" s="12"/>
      <c r="E3" s="12"/>
      <c r="F3" s="12"/>
      <c r="G3" s="12"/>
      <c r="H3" s="12"/>
      <c r="L3" s="12" t="s">
        <v>60</v>
      </c>
      <c r="M3" s="12"/>
      <c r="N3" s="12"/>
    </row>
    <row r="4" spans="1:14" x14ac:dyDescent="0.25">
      <c r="A4" s="12"/>
      <c r="B4" s="12"/>
      <c r="C4" s="12"/>
      <c r="D4" s="12"/>
      <c r="E4" s="12"/>
      <c r="F4" s="12"/>
      <c r="G4" s="12"/>
      <c r="H4" s="12"/>
      <c r="L4" s="12" t="s">
        <v>67</v>
      </c>
      <c r="M4" s="12"/>
      <c r="N4" s="12"/>
    </row>
    <row r="5" spans="1:14" x14ac:dyDescent="0.25">
      <c r="A5" s="12"/>
      <c r="B5" s="12"/>
      <c r="C5" s="12"/>
      <c r="D5" s="12"/>
      <c r="E5" s="12"/>
      <c r="F5" s="12"/>
      <c r="G5" s="12"/>
      <c r="H5" s="12"/>
      <c r="L5" s="12" t="s">
        <v>68</v>
      </c>
      <c r="M5" s="12"/>
      <c r="N5" s="12"/>
    </row>
    <row r="6" spans="1:14" x14ac:dyDescent="0.25">
      <c r="A6" s="12"/>
      <c r="B6" s="12"/>
      <c r="C6" s="12"/>
      <c r="D6" s="12"/>
      <c r="E6" s="12"/>
      <c r="F6" s="12"/>
      <c r="G6" s="12"/>
      <c r="H6" s="12"/>
      <c r="L6" s="12" t="s">
        <v>75</v>
      </c>
      <c r="M6" s="12"/>
      <c r="N6" s="12"/>
    </row>
    <row r="7" spans="1:14" x14ac:dyDescent="0.25">
      <c r="A7" s="12"/>
      <c r="B7" s="12"/>
      <c r="C7" s="12"/>
      <c r="D7" s="12"/>
      <c r="E7" s="12"/>
      <c r="F7" s="12"/>
      <c r="G7" s="12"/>
      <c r="H7" s="12"/>
      <c r="L7" s="52" t="s">
        <v>57</v>
      </c>
      <c r="M7" s="52"/>
      <c r="N7" s="52"/>
    </row>
    <row r="8" spans="1:14" x14ac:dyDescent="0.25">
      <c r="A8" s="12"/>
      <c r="B8" s="12"/>
      <c r="C8" s="12"/>
      <c r="D8" s="12"/>
      <c r="E8" s="12"/>
      <c r="F8" s="12"/>
      <c r="G8" s="12"/>
      <c r="H8" s="12"/>
      <c r="L8" s="12" t="s">
        <v>95</v>
      </c>
      <c r="M8" s="12"/>
      <c r="N8" s="12"/>
    </row>
    <row r="9" spans="1:14" x14ac:dyDescent="0.2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15.75" x14ac:dyDescent="0.25">
      <c r="A10" s="54" t="s">
        <v>88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</row>
    <row r="11" spans="1:14" ht="29.25" customHeight="1" x14ac:dyDescent="0.25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</row>
    <row r="12" spans="1:14" x14ac:dyDescent="0.25">
      <c r="A12" s="41" t="s">
        <v>0</v>
      </c>
      <c r="B12" s="42" t="s">
        <v>1</v>
      </c>
      <c r="C12" s="41" t="s">
        <v>5</v>
      </c>
      <c r="D12" s="41" t="s">
        <v>2</v>
      </c>
      <c r="E12" s="40" t="s">
        <v>4</v>
      </c>
      <c r="F12" s="40"/>
      <c r="G12" s="40"/>
      <c r="H12" s="40"/>
      <c r="I12" s="40"/>
      <c r="J12" s="40"/>
      <c r="K12" s="40"/>
      <c r="L12" s="40"/>
      <c r="M12" s="40"/>
      <c r="N12" s="40"/>
    </row>
    <row r="13" spans="1:14" ht="43.5" customHeight="1" x14ac:dyDescent="0.25">
      <c r="A13" s="41"/>
      <c r="B13" s="42"/>
      <c r="C13" s="41"/>
      <c r="D13" s="41"/>
      <c r="E13" s="14" t="s">
        <v>61</v>
      </c>
      <c r="F13" s="14" t="s">
        <v>62</v>
      </c>
      <c r="G13" s="14" t="s">
        <v>63</v>
      </c>
      <c r="H13" s="14" t="s">
        <v>64</v>
      </c>
      <c r="I13" s="14" t="s">
        <v>72</v>
      </c>
      <c r="J13" s="14" t="s">
        <v>86</v>
      </c>
      <c r="K13" s="15" t="s">
        <v>94</v>
      </c>
      <c r="L13" s="15" t="s">
        <v>66</v>
      </c>
      <c r="M13" s="15" t="s">
        <v>74</v>
      </c>
      <c r="N13" s="10" t="s">
        <v>3</v>
      </c>
    </row>
    <row r="14" spans="1:14" ht="20.25" customHeight="1" x14ac:dyDescent="0.25">
      <c r="A14" s="39"/>
      <c r="B14" s="39" t="s">
        <v>54</v>
      </c>
      <c r="C14" s="39" t="s">
        <v>79</v>
      </c>
      <c r="D14" s="13" t="s">
        <v>6</v>
      </c>
      <c r="E14" s="23">
        <f t="shared" ref="E14:J14" si="0">E17+E20+E23+E26+E29+E35+E41+E44+E47+E50+E38+E53+E59+E62+E65+E32+E56+E69+E72+E75+E78</f>
        <v>386496.50499999995</v>
      </c>
      <c r="F14" s="23">
        <f t="shared" si="0"/>
        <v>409790.17099999997</v>
      </c>
      <c r="G14" s="23">
        <f t="shared" si="0"/>
        <v>373521.49899999995</v>
      </c>
      <c r="H14" s="23">
        <f t="shared" si="0"/>
        <v>405551.49300000002</v>
      </c>
      <c r="I14" s="23">
        <f t="shared" si="0"/>
        <v>471081.71599999996</v>
      </c>
      <c r="J14" s="23">
        <f t="shared" si="0"/>
        <v>465329.52999999991</v>
      </c>
      <c r="K14" s="23">
        <f>K17+K20+K23+K26+K29+K35+K41+K44+K47+K50+K38+K53+K59+K62+K65+K32+K56+K69+K72+K75+K78+K81</f>
        <v>491986.94899999996</v>
      </c>
      <c r="L14" s="23">
        <f t="shared" ref="L14:M14" si="1">L17+L20+L23+L26+L29+L35+L41+L44+L47+L50+L38+L53+L59+L62+L65+L32+L56+L69+L72+L75+L78+L81</f>
        <v>481462.5</v>
      </c>
      <c r="M14" s="23">
        <f t="shared" si="1"/>
        <v>485230.7</v>
      </c>
      <c r="N14" s="23">
        <f>SUM(E14:M14)</f>
        <v>3970451.0630000001</v>
      </c>
    </row>
    <row r="15" spans="1:14" ht="30" x14ac:dyDescent="0.25">
      <c r="A15" s="39"/>
      <c r="B15" s="39"/>
      <c r="C15" s="39"/>
      <c r="D15" s="13" t="s">
        <v>7</v>
      </c>
      <c r="E15" s="24">
        <f>E18+E21+E24+E27+E30+E36+E42+E45+E48+E51+E39+E54+E60+E63+E66+E57+E70+E73+E76+E79</f>
        <v>374658.84899999993</v>
      </c>
      <c r="F15" s="24">
        <f>F18+F21+F24+F27+F30+F36+F42+F45+F48+F51+F39+F54+F60+F63+F66+F57+F70+F73+F76+F79</f>
        <v>386076.12199999997</v>
      </c>
      <c r="G15" s="24">
        <f>G18+G21+G24+G27+G30+G36+G42+G45+G48+G51+G39+G54+G60+G63+G66+G57+G70+G73+G76+G79</f>
        <v>373521.49899999995</v>
      </c>
      <c r="H15" s="24">
        <f>H18+H21+H24+H27+H30+H36+H42+H45+H48+H51+H39+H54+H60+H63+H66+H57+H70+H73+H76+H79</f>
        <v>405551.49300000002</v>
      </c>
      <c r="I15" s="24">
        <f>I18+I21+I24+I27+I30+I36+I42+I45+I48+I51+I39+I54+I60+I63+I66+I57+I70+I73+I76+I79</f>
        <v>471081.71599999996</v>
      </c>
      <c r="J15" s="24">
        <f>J18+J21+J24+J27+J30+J36+J42+J45+J48+J51+J39+J54+J60+J63+J66+J57+J70+J73+J76+J79+J33</f>
        <v>465329.52999999991</v>
      </c>
      <c r="K15" s="24">
        <f>K18+K21+K24+K27+K30+K36+K42+K45+K48+K51+K39+K54+K60+K63+K66+K57+K70+K73+K76+K79+K33+K82</f>
        <v>491986.94899999996</v>
      </c>
      <c r="L15" s="24">
        <f t="shared" ref="L15:M15" si="2">L18+L21+L24+L27+L30+L36+L42+L45+L48+L51+L39+L54+L60+L63+L66+L57+L70+L73+L76+L79+L33+L82</f>
        <v>481462.5</v>
      </c>
      <c r="M15" s="24">
        <f t="shared" si="2"/>
        <v>485230.7</v>
      </c>
      <c r="N15" s="23">
        <f>SUM(E15:M15)</f>
        <v>3934899.358</v>
      </c>
    </row>
    <row r="16" spans="1:14" ht="18" customHeight="1" x14ac:dyDescent="0.25">
      <c r="A16" s="39"/>
      <c r="B16" s="39"/>
      <c r="C16" s="39"/>
      <c r="D16" s="13" t="s">
        <v>8</v>
      </c>
      <c r="E16" s="25">
        <f t="shared" ref="E16:M16" si="3">E67</f>
        <v>11837.656000000001</v>
      </c>
      <c r="F16" s="25">
        <f t="shared" si="3"/>
        <v>23714.048999999999</v>
      </c>
      <c r="G16" s="25">
        <f t="shared" si="3"/>
        <v>0</v>
      </c>
      <c r="H16" s="25">
        <f t="shared" si="3"/>
        <v>0</v>
      </c>
      <c r="I16" s="25">
        <f t="shared" si="3"/>
        <v>0</v>
      </c>
      <c r="J16" s="25">
        <f t="shared" si="3"/>
        <v>0</v>
      </c>
      <c r="K16" s="25">
        <f t="shared" si="3"/>
        <v>0</v>
      </c>
      <c r="L16" s="25">
        <f t="shared" si="3"/>
        <v>0</v>
      </c>
      <c r="M16" s="25">
        <f t="shared" si="3"/>
        <v>0</v>
      </c>
      <c r="N16" s="23">
        <f>SUM(E16:M16)</f>
        <v>35551.705000000002</v>
      </c>
    </row>
    <row r="17" spans="1:14" x14ac:dyDescent="0.25">
      <c r="A17" s="38">
        <v>1</v>
      </c>
      <c r="B17" s="39" t="s">
        <v>9</v>
      </c>
      <c r="C17" s="39" t="s">
        <v>10</v>
      </c>
      <c r="D17" s="13" t="s">
        <v>6</v>
      </c>
      <c r="E17" s="24">
        <f>E18</f>
        <v>127749.14600000001</v>
      </c>
      <c r="F17" s="24">
        <f t="shared" ref="F17:M17" si="4">F18</f>
        <v>132581.48699999999</v>
      </c>
      <c r="G17" s="24">
        <f t="shared" si="4"/>
        <v>145892.00700000001</v>
      </c>
      <c r="H17" s="24">
        <f t="shared" si="4"/>
        <v>158882.64000000001</v>
      </c>
      <c r="I17" s="24">
        <f t="shared" si="4"/>
        <v>192808.041</v>
      </c>
      <c r="J17" s="24">
        <f t="shared" si="4"/>
        <v>194645.64500000002</v>
      </c>
      <c r="K17" s="24">
        <f t="shared" si="4"/>
        <v>203232.58299999998</v>
      </c>
      <c r="L17" s="24">
        <f t="shared" si="4"/>
        <v>191669.5</v>
      </c>
      <c r="M17" s="24">
        <f t="shared" si="4"/>
        <v>190798.3</v>
      </c>
      <c r="N17" s="23">
        <f>SUM(E17:M17)</f>
        <v>1538259.3490000002</v>
      </c>
    </row>
    <row r="18" spans="1:14" ht="30" x14ac:dyDescent="0.25">
      <c r="A18" s="38"/>
      <c r="B18" s="39"/>
      <c r="C18" s="39"/>
      <c r="D18" s="13" t="s">
        <v>7</v>
      </c>
      <c r="E18" s="24">
        <f>'Прил №4'!E20</f>
        <v>127749.14600000001</v>
      </c>
      <c r="F18" s="24">
        <f>'Прил №4'!F20</f>
        <v>132581.48699999999</v>
      </c>
      <c r="G18" s="24">
        <f>'Прил №4'!G20</f>
        <v>145892.00700000001</v>
      </c>
      <c r="H18" s="24">
        <f>'Прил №4'!H20</f>
        <v>158882.64000000001</v>
      </c>
      <c r="I18" s="24">
        <f>'Прил №4'!I20</f>
        <v>192808.041</v>
      </c>
      <c r="J18" s="24">
        <f>'Прил №4'!J20</f>
        <v>194645.64500000002</v>
      </c>
      <c r="K18" s="24">
        <f>'Прил №4'!K20</f>
        <v>203232.58299999998</v>
      </c>
      <c r="L18" s="24">
        <f>'Прил №4'!L20</f>
        <v>191669.5</v>
      </c>
      <c r="M18" s="24">
        <f>'Прил №4'!M20</f>
        <v>190798.3</v>
      </c>
      <c r="N18" s="23">
        <f>SUM(E18:M18)</f>
        <v>1538259.3490000002</v>
      </c>
    </row>
    <row r="19" spans="1:14" ht="16.5" customHeight="1" x14ac:dyDescent="0.25">
      <c r="A19" s="38"/>
      <c r="B19" s="39"/>
      <c r="C19" s="39"/>
      <c r="D19" s="13" t="s">
        <v>8</v>
      </c>
      <c r="E19" s="25" t="s">
        <v>19</v>
      </c>
      <c r="F19" s="25" t="s">
        <v>19</v>
      </c>
      <c r="G19" s="25" t="s">
        <v>19</v>
      </c>
      <c r="H19" s="25" t="s">
        <v>19</v>
      </c>
      <c r="I19" s="25" t="s">
        <v>19</v>
      </c>
      <c r="J19" s="25" t="s">
        <v>19</v>
      </c>
      <c r="K19" s="25" t="s">
        <v>19</v>
      </c>
      <c r="L19" s="25"/>
      <c r="M19" s="25"/>
      <c r="N19" s="23">
        <f t="shared" ref="N19:N76" si="5">SUM(E19:L19)</f>
        <v>0</v>
      </c>
    </row>
    <row r="20" spans="1:14" ht="15" customHeight="1" x14ac:dyDescent="0.25">
      <c r="A20" s="38">
        <v>2</v>
      </c>
      <c r="B20" s="39" t="s">
        <v>9</v>
      </c>
      <c r="C20" s="39" t="s">
        <v>12</v>
      </c>
      <c r="D20" s="13" t="s">
        <v>6</v>
      </c>
      <c r="E20" s="24">
        <f>E21</f>
        <v>137036.495</v>
      </c>
      <c r="F20" s="24">
        <f>F21</f>
        <v>144302.796</v>
      </c>
      <c r="G20" s="24">
        <f t="shared" ref="G20:M20" si="6">G21</f>
        <v>123449</v>
      </c>
      <c r="H20" s="24">
        <f t="shared" si="6"/>
        <v>132515</v>
      </c>
      <c r="I20" s="24">
        <f t="shared" si="6"/>
        <v>144024</v>
      </c>
      <c r="J20" s="24">
        <f t="shared" si="6"/>
        <v>141789.5</v>
      </c>
      <c r="K20" s="24">
        <f t="shared" si="6"/>
        <v>154788</v>
      </c>
      <c r="L20" s="24">
        <f t="shared" si="6"/>
        <v>141999</v>
      </c>
      <c r="M20" s="24">
        <f t="shared" si="6"/>
        <v>142272</v>
      </c>
      <c r="N20" s="23">
        <f>SUM(E20:M20)</f>
        <v>1262175.791</v>
      </c>
    </row>
    <row r="21" spans="1:14" ht="30" x14ac:dyDescent="0.25">
      <c r="A21" s="38"/>
      <c r="B21" s="39"/>
      <c r="C21" s="39"/>
      <c r="D21" s="13" t="s">
        <v>7</v>
      </c>
      <c r="E21" s="24">
        <f>'Прил №4'!E32</f>
        <v>137036.495</v>
      </c>
      <c r="F21" s="24">
        <f>'Прил №4'!F32</f>
        <v>144302.796</v>
      </c>
      <c r="G21" s="24">
        <f>'Прил №4'!G32</f>
        <v>123449</v>
      </c>
      <c r="H21" s="24">
        <f>'Прил №4'!H32</f>
        <v>132515</v>
      </c>
      <c r="I21" s="24">
        <f>'Прил №4'!I32</f>
        <v>144024</v>
      </c>
      <c r="J21" s="24">
        <f>'Прил №4'!J32</f>
        <v>141789.5</v>
      </c>
      <c r="K21" s="24">
        <f>'Прил №4'!K32</f>
        <v>154788</v>
      </c>
      <c r="L21" s="24">
        <f>'Прил №4'!L32</f>
        <v>141999</v>
      </c>
      <c r="M21" s="24">
        <f>'Прил №4'!M32</f>
        <v>142272</v>
      </c>
      <c r="N21" s="23">
        <f>SUM(E21:M21)</f>
        <v>1262175.791</v>
      </c>
    </row>
    <row r="22" spans="1:14" ht="18" customHeight="1" x14ac:dyDescent="0.25">
      <c r="A22" s="38"/>
      <c r="B22" s="39"/>
      <c r="C22" s="39"/>
      <c r="D22" s="13" t="s">
        <v>8</v>
      </c>
      <c r="E22" s="25" t="s">
        <v>19</v>
      </c>
      <c r="F22" s="25" t="s">
        <v>19</v>
      </c>
      <c r="G22" s="25" t="s">
        <v>19</v>
      </c>
      <c r="H22" s="25" t="s">
        <v>19</v>
      </c>
      <c r="I22" s="25" t="s">
        <v>19</v>
      </c>
      <c r="J22" s="25" t="s">
        <v>19</v>
      </c>
      <c r="K22" s="25" t="s">
        <v>19</v>
      </c>
      <c r="L22" s="25"/>
      <c r="M22" s="25"/>
      <c r="N22" s="23">
        <f t="shared" si="5"/>
        <v>0</v>
      </c>
    </row>
    <row r="23" spans="1:14" ht="18" customHeight="1" x14ac:dyDescent="0.25">
      <c r="A23" s="38">
        <v>3</v>
      </c>
      <c r="B23" s="39" t="s">
        <v>9</v>
      </c>
      <c r="C23" s="39" t="s">
        <v>11</v>
      </c>
      <c r="D23" s="13" t="s">
        <v>6</v>
      </c>
      <c r="E23" s="24">
        <f>E24</f>
        <v>46788.797000000006</v>
      </c>
      <c r="F23" s="24">
        <f>F24</f>
        <v>47055.426999999996</v>
      </c>
      <c r="G23" s="24">
        <f t="shared" ref="G23:M23" si="7">G24</f>
        <v>55218.203000000009</v>
      </c>
      <c r="H23" s="24">
        <f t="shared" si="7"/>
        <v>65160.903000000006</v>
      </c>
      <c r="I23" s="24">
        <f t="shared" si="7"/>
        <v>79014.040000000008</v>
      </c>
      <c r="J23" s="24">
        <f t="shared" si="7"/>
        <v>75923.697</v>
      </c>
      <c r="K23" s="24">
        <f t="shared" si="7"/>
        <v>65071.795000000006</v>
      </c>
      <c r="L23" s="24">
        <f t="shared" si="7"/>
        <v>66126.899999999994</v>
      </c>
      <c r="M23" s="24">
        <f t="shared" si="7"/>
        <v>67885.600000000006</v>
      </c>
      <c r="N23" s="23">
        <f>SUM(E23:M23)</f>
        <v>568245.36199999996</v>
      </c>
    </row>
    <row r="24" spans="1:14" ht="30" x14ac:dyDescent="0.25">
      <c r="A24" s="38"/>
      <c r="B24" s="39"/>
      <c r="C24" s="39"/>
      <c r="D24" s="13" t="s">
        <v>7</v>
      </c>
      <c r="E24" s="24">
        <f>'Прил №4'!E40</f>
        <v>46788.797000000006</v>
      </c>
      <c r="F24" s="24">
        <f>'Прил №4'!F40</f>
        <v>47055.426999999996</v>
      </c>
      <c r="G24" s="24">
        <f>'Прил №4'!G40</f>
        <v>55218.203000000009</v>
      </c>
      <c r="H24" s="24">
        <f>'Прил №4'!H40</f>
        <v>65160.903000000006</v>
      </c>
      <c r="I24" s="24">
        <f>'Прил №4'!I40</f>
        <v>79014.040000000008</v>
      </c>
      <c r="J24" s="24">
        <f>'Прил №4'!J40</f>
        <v>75923.697</v>
      </c>
      <c r="K24" s="24">
        <f>'Прил №4'!K40</f>
        <v>65071.795000000006</v>
      </c>
      <c r="L24" s="24">
        <f>'Прил №4'!L40</f>
        <v>66126.899999999994</v>
      </c>
      <c r="M24" s="24">
        <f>'Прил №4'!M40</f>
        <v>67885.600000000006</v>
      </c>
      <c r="N24" s="23">
        <f>SUM(E24:M24)</f>
        <v>568245.36199999996</v>
      </c>
    </row>
    <row r="25" spans="1:14" ht="92.25" customHeight="1" x14ac:dyDescent="0.25">
      <c r="A25" s="38"/>
      <c r="B25" s="39"/>
      <c r="C25" s="39"/>
      <c r="D25" s="13" t="s">
        <v>8</v>
      </c>
      <c r="E25" s="25" t="s">
        <v>19</v>
      </c>
      <c r="F25" s="25" t="s">
        <v>19</v>
      </c>
      <c r="G25" s="25" t="s">
        <v>19</v>
      </c>
      <c r="H25" s="25" t="s">
        <v>19</v>
      </c>
      <c r="I25" s="25" t="s">
        <v>19</v>
      </c>
      <c r="J25" s="25" t="s">
        <v>19</v>
      </c>
      <c r="K25" s="25" t="s">
        <v>19</v>
      </c>
      <c r="L25" s="25"/>
      <c r="M25" s="25"/>
      <c r="N25" s="23">
        <f t="shared" si="5"/>
        <v>0</v>
      </c>
    </row>
    <row r="26" spans="1:14" x14ac:dyDescent="0.25">
      <c r="A26" s="38">
        <v>4</v>
      </c>
      <c r="B26" s="39" t="s">
        <v>9</v>
      </c>
      <c r="C26" s="39" t="s">
        <v>13</v>
      </c>
      <c r="D26" s="13" t="s">
        <v>6</v>
      </c>
      <c r="E26" s="24">
        <f>E27</f>
        <v>3908.096</v>
      </c>
      <c r="F26" s="24">
        <f>F27</f>
        <v>6194.7479999999996</v>
      </c>
      <c r="G26" s="24">
        <f t="shared" ref="G26:M26" si="8">G27</f>
        <v>0</v>
      </c>
      <c r="H26" s="24">
        <f t="shared" si="8"/>
        <v>0</v>
      </c>
      <c r="I26" s="24">
        <f t="shared" si="8"/>
        <v>0</v>
      </c>
      <c r="J26" s="24">
        <f t="shared" si="8"/>
        <v>0</v>
      </c>
      <c r="K26" s="24">
        <f t="shared" si="8"/>
        <v>0</v>
      </c>
      <c r="L26" s="24">
        <f t="shared" si="8"/>
        <v>0</v>
      </c>
      <c r="M26" s="24">
        <f t="shared" si="8"/>
        <v>0</v>
      </c>
      <c r="N26" s="23">
        <f>SUM(E26:M26)</f>
        <v>10102.843999999999</v>
      </c>
    </row>
    <row r="27" spans="1:14" ht="30" x14ac:dyDescent="0.25">
      <c r="A27" s="38"/>
      <c r="B27" s="39"/>
      <c r="C27" s="39"/>
      <c r="D27" s="13" t="s">
        <v>7</v>
      </c>
      <c r="E27" s="24">
        <f>'Прил №4'!E54</f>
        <v>3908.096</v>
      </c>
      <c r="F27" s="24">
        <f>'Прил №4'!F54</f>
        <v>6194.7479999999996</v>
      </c>
      <c r="G27" s="24">
        <f>'Прил №4'!G54</f>
        <v>0</v>
      </c>
      <c r="H27" s="24">
        <f>'Прил №4'!H54</f>
        <v>0</v>
      </c>
      <c r="I27" s="24">
        <f>'Прил №4'!I54</f>
        <v>0</v>
      </c>
      <c r="J27" s="24">
        <f>'Прил №4'!J54</f>
        <v>0</v>
      </c>
      <c r="K27" s="24">
        <f>'Прил №4'!K54</f>
        <v>0</v>
      </c>
      <c r="L27" s="24">
        <f>'Прил №4'!L54</f>
        <v>0</v>
      </c>
      <c r="M27" s="24">
        <f>'Прил №4'!M54</f>
        <v>0</v>
      </c>
      <c r="N27" s="23">
        <f>SUM(E27:M27)</f>
        <v>10102.843999999999</v>
      </c>
    </row>
    <row r="28" spans="1:14" ht="150.75" customHeight="1" x14ac:dyDescent="0.25">
      <c r="A28" s="38"/>
      <c r="B28" s="39"/>
      <c r="C28" s="39"/>
      <c r="D28" s="13" t="s">
        <v>8</v>
      </c>
      <c r="E28" s="25" t="s">
        <v>19</v>
      </c>
      <c r="F28" s="25" t="s">
        <v>19</v>
      </c>
      <c r="G28" s="25" t="s">
        <v>19</v>
      </c>
      <c r="H28" s="25" t="s">
        <v>19</v>
      </c>
      <c r="I28" s="25" t="s">
        <v>19</v>
      </c>
      <c r="J28" s="25" t="s">
        <v>19</v>
      </c>
      <c r="K28" s="25" t="s">
        <v>19</v>
      </c>
      <c r="L28" s="25"/>
      <c r="M28" s="25"/>
      <c r="N28" s="23">
        <f t="shared" si="5"/>
        <v>0</v>
      </c>
    </row>
    <row r="29" spans="1:14" x14ac:dyDescent="0.25">
      <c r="A29" s="43">
        <v>5</v>
      </c>
      <c r="B29" s="39" t="s">
        <v>9</v>
      </c>
      <c r="C29" s="39" t="s">
        <v>77</v>
      </c>
      <c r="D29" s="13" t="s">
        <v>6</v>
      </c>
      <c r="E29" s="24">
        <f>E30</f>
        <v>2595.578</v>
      </c>
      <c r="F29" s="24">
        <f>F30</f>
        <v>1547.5150000000001</v>
      </c>
      <c r="G29" s="24">
        <f t="shared" ref="G29:K29" si="9">G30</f>
        <v>860.51900000000001</v>
      </c>
      <c r="H29" s="24">
        <f t="shared" si="9"/>
        <v>1247.9970000000001</v>
      </c>
      <c r="I29" s="24">
        <f t="shared" si="9"/>
        <v>738.94100000000003</v>
      </c>
      <c r="J29" s="24">
        <f t="shared" si="9"/>
        <v>1449.769</v>
      </c>
      <c r="K29" s="24">
        <f t="shared" si="9"/>
        <v>1102.6300000000001</v>
      </c>
      <c r="L29" s="24"/>
      <c r="M29" s="24"/>
      <c r="N29" s="23">
        <f>SUM(E29:M29)</f>
        <v>9542.9490000000005</v>
      </c>
    </row>
    <row r="30" spans="1:14" ht="30" x14ac:dyDescent="0.25">
      <c r="A30" s="44"/>
      <c r="B30" s="39"/>
      <c r="C30" s="39"/>
      <c r="D30" s="13" t="s">
        <v>7</v>
      </c>
      <c r="E30" s="24">
        <f>'Прил №4'!E67</f>
        <v>2595.578</v>
      </c>
      <c r="F30" s="24">
        <f>'Прил №4'!F67</f>
        <v>1547.5150000000001</v>
      </c>
      <c r="G30" s="24">
        <f>'Прил №4'!G67</f>
        <v>860.51900000000001</v>
      </c>
      <c r="H30" s="24">
        <f>'Прил №4'!H67</f>
        <v>1247.9970000000001</v>
      </c>
      <c r="I30" s="24">
        <f>'Прил №4'!I67</f>
        <v>738.94100000000003</v>
      </c>
      <c r="J30" s="24">
        <f>'Прил №4'!J67</f>
        <v>1449.769</v>
      </c>
      <c r="K30" s="24">
        <f>'Прил №4'!K67</f>
        <v>1102.6300000000001</v>
      </c>
      <c r="L30" s="24">
        <f>'Прил №4'!L67</f>
        <v>0</v>
      </c>
      <c r="M30" s="24">
        <f>'Прил №4'!M67</f>
        <v>0</v>
      </c>
      <c r="N30" s="23">
        <f>SUM(E30:M30)</f>
        <v>9542.9490000000005</v>
      </c>
    </row>
    <row r="31" spans="1:14" x14ac:dyDescent="0.25">
      <c r="A31" s="44"/>
      <c r="B31" s="39"/>
      <c r="C31" s="39"/>
      <c r="D31" s="13" t="s">
        <v>8</v>
      </c>
      <c r="E31" s="24">
        <v>0</v>
      </c>
      <c r="F31" s="24">
        <v>0</v>
      </c>
      <c r="G31" s="24">
        <v>0</v>
      </c>
      <c r="H31" s="24">
        <v>0</v>
      </c>
      <c r="I31" s="24">
        <v>0</v>
      </c>
      <c r="J31" s="24">
        <v>0</v>
      </c>
      <c r="K31" s="24">
        <v>0</v>
      </c>
      <c r="L31" s="24">
        <v>0</v>
      </c>
      <c r="M31" s="24">
        <v>0</v>
      </c>
      <c r="N31" s="23">
        <f>SUM(E31:M31)</f>
        <v>0</v>
      </c>
    </row>
    <row r="32" spans="1:14" x14ac:dyDescent="0.25">
      <c r="A32" s="44"/>
      <c r="B32" s="46"/>
      <c r="C32" s="49" t="s">
        <v>89</v>
      </c>
      <c r="D32" s="26" t="s">
        <v>6</v>
      </c>
      <c r="E32" s="24">
        <f>E33</f>
        <v>0</v>
      </c>
      <c r="F32" s="24">
        <f t="shared" ref="F32:M32" si="10">F33</f>
        <v>0</v>
      </c>
      <c r="G32" s="24">
        <f t="shared" si="10"/>
        <v>0</v>
      </c>
      <c r="H32" s="24">
        <f t="shared" si="10"/>
        <v>0</v>
      </c>
      <c r="I32" s="24">
        <f t="shared" si="10"/>
        <v>0</v>
      </c>
      <c r="J32" s="24">
        <f t="shared" si="10"/>
        <v>0</v>
      </c>
      <c r="K32" s="24">
        <f t="shared" si="10"/>
        <v>5875.6</v>
      </c>
      <c r="L32" s="24">
        <f t="shared" si="10"/>
        <v>17153.599999999999</v>
      </c>
      <c r="M32" s="24">
        <f t="shared" si="10"/>
        <v>17153.599999999999</v>
      </c>
      <c r="N32" s="23">
        <f t="shared" ref="N32:N34" si="11">SUM(E32:M32)</f>
        <v>40182.799999999996</v>
      </c>
    </row>
    <row r="33" spans="1:14" ht="30" x14ac:dyDescent="0.25">
      <c r="A33" s="44"/>
      <c r="B33" s="47"/>
      <c r="C33" s="50"/>
      <c r="D33" s="26" t="s">
        <v>7</v>
      </c>
      <c r="E33" s="24">
        <f>'Прил №4'!E79</f>
        <v>0</v>
      </c>
      <c r="F33" s="24">
        <f>'Прил №4'!F79</f>
        <v>0</v>
      </c>
      <c r="G33" s="24">
        <f>'Прил №4'!G79</f>
        <v>0</v>
      </c>
      <c r="H33" s="24">
        <f>'Прил №4'!H79</f>
        <v>0</v>
      </c>
      <c r="I33" s="24">
        <f>'Прил №4'!I79</f>
        <v>0</v>
      </c>
      <c r="J33" s="24">
        <f>'Прил №4'!J79</f>
        <v>0</v>
      </c>
      <c r="K33" s="24">
        <f>'Прил №4'!K79</f>
        <v>5875.6</v>
      </c>
      <c r="L33" s="24">
        <f>'Прил №4'!L79</f>
        <v>17153.599999999999</v>
      </c>
      <c r="M33" s="24">
        <f>'Прил №4'!M79</f>
        <v>17153.599999999999</v>
      </c>
      <c r="N33" s="23">
        <f t="shared" si="11"/>
        <v>40182.799999999996</v>
      </c>
    </row>
    <row r="34" spans="1:14" ht="106.5" customHeight="1" x14ac:dyDescent="0.25">
      <c r="A34" s="45"/>
      <c r="B34" s="48"/>
      <c r="C34" s="51"/>
      <c r="D34" s="26" t="s">
        <v>8</v>
      </c>
      <c r="E34" s="24">
        <v>0</v>
      </c>
      <c r="F34" s="24">
        <v>0</v>
      </c>
      <c r="G34" s="24">
        <v>0</v>
      </c>
      <c r="H34" s="24">
        <v>0</v>
      </c>
      <c r="I34" s="24">
        <v>0</v>
      </c>
      <c r="J34" s="24">
        <v>0</v>
      </c>
      <c r="K34" s="24">
        <v>0</v>
      </c>
      <c r="L34" s="24">
        <v>0</v>
      </c>
      <c r="M34" s="24">
        <v>0</v>
      </c>
      <c r="N34" s="23">
        <f t="shared" si="11"/>
        <v>0</v>
      </c>
    </row>
    <row r="35" spans="1:14" x14ac:dyDescent="0.25">
      <c r="A35" s="38">
        <v>6</v>
      </c>
      <c r="B35" s="39" t="s">
        <v>9</v>
      </c>
      <c r="C35" s="39" t="s">
        <v>14</v>
      </c>
      <c r="D35" s="13" t="s">
        <v>6</v>
      </c>
      <c r="E35" s="24">
        <f>E36</f>
        <v>11701.994999999999</v>
      </c>
      <c r="F35" s="24">
        <f>SUM(F36)</f>
        <v>11206.482</v>
      </c>
      <c r="G35" s="24">
        <f t="shared" ref="G35:M35" si="12">SUM(G36)</f>
        <v>10432.696999999998</v>
      </c>
      <c r="H35" s="24">
        <f t="shared" si="12"/>
        <v>11555.744000000002</v>
      </c>
      <c r="I35" s="24">
        <f t="shared" si="12"/>
        <v>16766.281999999999</v>
      </c>
      <c r="J35" s="24">
        <f t="shared" si="12"/>
        <v>17843.150999999998</v>
      </c>
      <c r="K35" s="24">
        <f t="shared" si="12"/>
        <v>19089.603999999999</v>
      </c>
      <c r="L35" s="24">
        <f t="shared" si="12"/>
        <v>11422.3</v>
      </c>
      <c r="M35" s="24">
        <f t="shared" si="12"/>
        <v>13069.8</v>
      </c>
      <c r="N35" s="23">
        <f>SUM(E35:M35)</f>
        <v>123088.05499999999</v>
      </c>
    </row>
    <row r="36" spans="1:14" ht="30" x14ac:dyDescent="0.25">
      <c r="A36" s="38"/>
      <c r="B36" s="39"/>
      <c r="C36" s="39"/>
      <c r="D36" s="13" t="s">
        <v>7</v>
      </c>
      <c r="E36" s="24">
        <f>'Прил №4'!E85</f>
        <v>11701.994999999999</v>
      </c>
      <c r="F36" s="24">
        <f>'Прил №4'!F85</f>
        <v>11206.482</v>
      </c>
      <c r="G36" s="24">
        <f>'Прил №4'!G85</f>
        <v>10432.696999999998</v>
      </c>
      <c r="H36" s="24">
        <f>'Прил №4'!H85</f>
        <v>11555.744000000002</v>
      </c>
      <c r="I36" s="24">
        <f>'Прил №4'!I85</f>
        <v>16766.281999999999</v>
      </c>
      <c r="J36" s="24">
        <f>'Прил №4'!J85</f>
        <v>17843.150999999998</v>
      </c>
      <c r="K36" s="24">
        <f>'Прил №4'!K85</f>
        <v>19089.603999999999</v>
      </c>
      <c r="L36" s="24">
        <f>'Прил №4'!L85</f>
        <v>11422.3</v>
      </c>
      <c r="M36" s="24">
        <f>'Прил №4'!M85</f>
        <v>13069.8</v>
      </c>
      <c r="N36" s="23">
        <f>SUM(E36:M36)</f>
        <v>123088.05499999999</v>
      </c>
    </row>
    <row r="37" spans="1:14" ht="32.25" customHeight="1" x14ac:dyDescent="0.25">
      <c r="A37" s="38"/>
      <c r="B37" s="39"/>
      <c r="C37" s="39"/>
      <c r="D37" s="13" t="s">
        <v>8</v>
      </c>
      <c r="E37" s="24" t="s">
        <v>19</v>
      </c>
      <c r="F37" s="24" t="s">
        <v>19</v>
      </c>
      <c r="G37" s="24" t="s">
        <v>19</v>
      </c>
      <c r="H37" s="24" t="s">
        <v>19</v>
      </c>
      <c r="I37" s="24" t="s">
        <v>19</v>
      </c>
      <c r="J37" s="24" t="s">
        <v>19</v>
      </c>
      <c r="K37" s="24" t="s">
        <v>19</v>
      </c>
      <c r="L37" s="24"/>
      <c r="M37" s="24"/>
      <c r="N37" s="23">
        <f t="shared" si="5"/>
        <v>0</v>
      </c>
    </row>
    <row r="38" spans="1:14" x14ac:dyDescent="0.25">
      <c r="A38" s="38">
        <v>7</v>
      </c>
      <c r="B38" s="39" t="s">
        <v>9</v>
      </c>
      <c r="C38" s="39" t="s">
        <v>42</v>
      </c>
      <c r="D38" s="13" t="s">
        <v>6</v>
      </c>
      <c r="E38" s="24">
        <f>E39</f>
        <v>1654.953</v>
      </c>
      <c r="F38" s="24">
        <f>F39</f>
        <v>1383.6590000000001</v>
      </c>
      <c r="G38" s="24">
        <f t="shared" ref="G38:M38" si="13">G39</f>
        <v>2457.4570000000003</v>
      </c>
      <c r="H38" s="24">
        <v>0</v>
      </c>
      <c r="I38" s="24">
        <f t="shared" si="13"/>
        <v>0</v>
      </c>
      <c r="J38" s="24">
        <f t="shared" si="13"/>
        <v>0</v>
      </c>
      <c r="K38" s="24">
        <f t="shared" si="13"/>
        <v>0</v>
      </c>
      <c r="L38" s="24">
        <f t="shared" si="13"/>
        <v>0</v>
      </c>
      <c r="M38" s="24">
        <f t="shared" si="13"/>
        <v>0</v>
      </c>
      <c r="N38" s="23">
        <f>SUM(E38:M38)</f>
        <v>5496.0690000000004</v>
      </c>
    </row>
    <row r="39" spans="1:14" ht="30" x14ac:dyDescent="0.25">
      <c r="A39" s="38"/>
      <c r="B39" s="39"/>
      <c r="C39" s="39"/>
      <c r="D39" s="13" t="s">
        <v>7</v>
      </c>
      <c r="E39" s="24">
        <f>'Прил №4'!E97</f>
        <v>1654.953</v>
      </c>
      <c r="F39" s="24">
        <f>'Прил №4'!F97</f>
        <v>1383.6590000000001</v>
      </c>
      <c r="G39" s="24">
        <f>'Прил №4'!G97</f>
        <v>2457.4570000000003</v>
      </c>
      <c r="H39" s="24">
        <f>'Прил №4'!H97</f>
        <v>0</v>
      </c>
      <c r="I39" s="24">
        <f>'Прил №4'!I97</f>
        <v>0</v>
      </c>
      <c r="J39" s="24">
        <f>'Прил №4'!J97</f>
        <v>0</v>
      </c>
      <c r="K39" s="24">
        <f>'Прил №4'!K97</f>
        <v>0</v>
      </c>
      <c r="L39" s="24">
        <f>'Прил №4'!L97</f>
        <v>0</v>
      </c>
      <c r="M39" s="24">
        <f>'Прил №4'!M97</f>
        <v>0</v>
      </c>
      <c r="N39" s="23">
        <f>SUM(E39:M39)</f>
        <v>5496.0690000000004</v>
      </c>
    </row>
    <row r="40" spans="1:14" ht="93" customHeight="1" x14ac:dyDescent="0.25">
      <c r="A40" s="38"/>
      <c r="B40" s="39"/>
      <c r="C40" s="39"/>
      <c r="D40" s="13" t="s">
        <v>8</v>
      </c>
      <c r="E40" s="24"/>
      <c r="F40" s="24" t="s">
        <v>19</v>
      </c>
      <c r="G40" s="24" t="s">
        <v>19</v>
      </c>
      <c r="H40" s="24" t="s">
        <v>19</v>
      </c>
      <c r="I40" s="24" t="s">
        <v>19</v>
      </c>
      <c r="J40" s="24" t="s">
        <v>19</v>
      </c>
      <c r="K40" s="24" t="s">
        <v>19</v>
      </c>
      <c r="L40" s="24"/>
      <c r="M40" s="24"/>
      <c r="N40" s="23">
        <f t="shared" si="5"/>
        <v>0</v>
      </c>
    </row>
    <row r="41" spans="1:14" x14ac:dyDescent="0.25">
      <c r="A41" s="38">
        <v>8</v>
      </c>
      <c r="B41" s="39" t="s">
        <v>9</v>
      </c>
      <c r="C41" s="39" t="s">
        <v>15</v>
      </c>
      <c r="D41" s="13" t="s">
        <v>6</v>
      </c>
      <c r="E41" s="24">
        <f>E42</f>
        <v>11728.396999999999</v>
      </c>
      <c r="F41" s="24">
        <f>F42</f>
        <v>12458.5</v>
      </c>
      <c r="G41" s="24">
        <f t="shared" ref="G41:M41" si="14">G42</f>
        <v>12177.989</v>
      </c>
      <c r="H41" s="24">
        <f t="shared" si="14"/>
        <v>12440.5</v>
      </c>
      <c r="I41" s="24">
        <f t="shared" si="14"/>
        <v>11856.3</v>
      </c>
      <c r="J41" s="24">
        <f t="shared" si="14"/>
        <v>12372.501</v>
      </c>
      <c r="K41" s="24">
        <f t="shared" si="14"/>
        <v>12326.277</v>
      </c>
      <c r="L41" s="24">
        <f t="shared" si="14"/>
        <v>13193.7</v>
      </c>
      <c r="M41" s="24">
        <f t="shared" si="14"/>
        <v>12981.7</v>
      </c>
      <c r="N41" s="23">
        <f>SUM(E41:M41)</f>
        <v>111535.864</v>
      </c>
    </row>
    <row r="42" spans="1:14" ht="30" x14ac:dyDescent="0.25">
      <c r="A42" s="38"/>
      <c r="B42" s="39"/>
      <c r="C42" s="39"/>
      <c r="D42" s="13" t="s">
        <v>7</v>
      </c>
      <c r="E42" s="24">
        <f>'Прил №4'!E103</f>
        <v>11728.396999999999</v>
      </c>
      <c r="F42" s="24">
        <f>'Прил №4'!F103</f>
        <v>12458.5</v>
      </c>
      <c r="G42" s="24">
        <f>'Прил №4'!G103</f>
        <v>12177.989</v>
      </c>
      <c r="H42" s="24">
        <f>'Прил №4'!H103</f>
        <v>12440.5</v>
      </c>
      <c r="I42" s="24">
        <f>'Прил №4'!I103</f>
        <v>11856.3</v>
      </c>
      <c r="J42" s="24">
        <f>'Прил №4'!J103</f>
        <v>12372.501</v>
      </c>
      <c r="K42" s="24">
        <f>'Прил №4'!K103</f>
        <v>12326.277</v>
      </c>
      <c r="L42" s="24">
        <f>'Прил №4'!L103</f>
        <v>13193.7</v>
      </c>
      <c r="M42" s="24">
        <f>'Прил №4'!M103</f>
        <v>12981.7</v>
      </c>
      <c r="N42" s="23">
        <f>SUM(E42:M42)</f>
        <v>111535.864</v>
      </c>
    </row>
    <row r="43" spans="1:14" ht="19.5" customHeight="1" x14ac:dyDescent="0.25">
      <c r="A43" s="38"/>
      <c r="B43" s="39"/>
      <c r="C43" s="39"/>
      <c r="D43" s="13" t="s">
        <v>8</v>
      </c>
      <c r="E43" s="24" t="s">
        <v>19</v>
      </c>
      <c r="F43" s="24" t="s">
        <v>19</v>
      </c>
      <c r="G43" s="24" t="s">
        <v>19</v>
      </c>
      <c r="H43" s="24" t="s">
        <v>19</v>
      </c>
      <c r="I43" s="24" t="s">
        <v>19</v>
      </c>
      <c r="J43" s="24" t="s">
        <v>19</v>
      </c>
      <c r="K43" s="24" t="s">
        <v>19</v>
      </c>
      <c r="L43" s="24"/>
      <c r="M43" s="24"/>
      <c r="N43" s="23">
        <f t="shared" si="5"/>
        <v>0</v>
      </c>
    </row>
    <row r="44" spans="1:14" x14ac:dyDescent="0.25">
      <c r="A44" s="38">
        <v>9</v>
      </c>
      <c r="B44" s="39" t="s">
        <v>9</v>
      </c>
      <c r="C44" s="39" t="s">
        <v>17</v>
      </c>
      <c r="D44" s="13" t="s">
        <v>6</v>
      </c>
      <c r="E44" s="24">
        <f>E45</f>
        <v>21931.648999999998</v>
      </c>
      <c r="F44" s="24">
        <f>F45</f>
        <v>20692.927</v>
      </c>
      <c r="G44" s="24">
        <f t="shared" ref="G44:M44" si="15">G45</f>
        <v>20976.046999999999</v>
      </c>
      <c r="H44" s="24">
        <f t="shared" si="15"/>
        <v>16959.149000000001</v>
      </c>
      <c r="I44" s="24">
        <f t="shared" si="15"/>
        <v>18946.629000000001</v>
      </c>
      <c r="J44" s="24">
        <f t="shared" si="15"/>
        <v>18226.718999999997</v>
      </c>
      <c r="K44" s="24">
        <f t="shared" si="15"/>
        <v>17969.411999999997</v>
      </c>
      <c r="L44" s="24">
        <f t="shared" si="15"/>
        <v>14101.2</v>
      </c>
      <c r="M44" s="24">
        <f t="shared" si="15"/>
        <v>13456.5</v>
      </c>
      <c r="N44" s="23">
        <f>SUM(E44:M44)</f>
        <v>163260.23200000002</v>
      </c>
    </row>
    <row r="45" spans="1:14" ht="30" x14ac:dyDescent="0.25">
      <c r="A45" s="38"/>
      <c r="B45" s="39"/>
      <c r="C45" s="39"/>
      <c r="D45" s="13" t="s">
        <v>7</v>
      </c>
      <c r="E45" s="24">
        <f>'Прил №4'!E113</f>
        <v>21931.648999999998</v>
      </c>
      <c r="F45" s="24">
        <f>'Прил №4'!F113</f>
        <v>20692.927</v>
      </c>
      <c r="G45" s="24">
        <f>'Прил №4'!G113</f>
        <v>20976.046999999999</v>
      </c>
      <c r="H45" s="24">
        <f>'Прил №4'!H113</f>
        <v>16959.149000000001</v>
      </c>
      <c r="I45" s="24">
        <f>'Прил №4'!I113</f>
        <v>18946.629000000001</v>
      </c>
      <c r="J45" s="24">
        <f>'Прил №4'!J113</f>
        <v>18226.718999999997</v>
      </c>
      <c r="K45" s="24">
        <f>'Прил №4'!K113</f>
        <v>17969.411999999997</v>
      </c>
      <c r="L45" s="24">
        <f>'Прил №4'!L113</f>
        <v>14101.2</v>
      </c>
      <c r="M45" s="24">
        <f>'Прил №4'!M113</f>
        <v>13456.5</v>
      </c>
      <c r="N45" s="23">
        <f>SUM(E45:M45)</f>
        <v>163260.23200000002</v>
      </c>
    </row>
    <row r="46" spans="1:14" ht="15" customHeight="1" x14ac:dyDescent="0.25">
      <c r="A46" s="38"/>
      <c r="B46" s="39"/>
      <c r="C46" s="39"/>
      <c r="D46" s="13" t="s">
        <v>8</v>
      </c>
      <c r="E46" s="24" t="s">
        <v>19</v>
      </c>
      <c r="F46" s="24" t="s">
        <v>19</v>
      </c>
      <c r="G46" s="24" t="s">
        <v>19</v>
      </c>
      <c r="H46" s="24" t="s">
        <v>19</v>
      </c>
      <c r="I46" s="24" t="s">
        <v>19</v>
      </c>
      <c r="J46" s="24" t="s">
        <v>19</v>
      </c>
      <c r="K46" s="24" t="s">
        <v>19</v>
      </c>
      <c r="L46" s="24"/>
      <c r="M46" s="24"/>
      <c r="N46" s="23">
        <f t="shared" si="5"/>
        <v>0</v>
      </c>
    </row>
    <row r="47" spans="1:14" x14ac:dyDescent="0.25">
      <c r="A47" s="38">
        <v>10</v>
      </c>
      <c r="B47" s="39" t="s">
        <v>9</v>
      </c>
      <c r="C47" s="39" t="s">
        <v>16</v>
      </c>
      <c r="D47" s="13" t="s">
        <v>6</v>
      </c>
      <c r="E47" s="24">
        <f>E48</f>
        <v>2240.5990000000002</v>
      </c>
      <c r="F47" s="24">
        <f>F48</f>
        <v>1831.03</v>
      </c>
      <c r="G47" s="24">
        <f t="shared" ref="G47:M47" si="16">G48</f>
        <v>2048.58</v>
      </c>
      <c r="H47" s="24">
        <f t="shared" si="16"/>
        <v>2560.8199999999997</v>
      </c>
      <c r="I47" s="24">
        <f t="shared" si="16"/>
        <v>2503.06</v>
      </c>
      <c r="J47" s="24">
        <f t="shared" si="16"/>
        <v>2323.0349999999999</v>
      </c>
      <c r="K47" s="24">
        <f t="shared" si="16"/>
        <v>0</v>
      </c>
      <c r="L47" s="24">
        <f t="shared" si="16"/>
        <v>3129.6000000000004</v>
      </c>
      <c r="M47" s="24">
        <f t="shared" si="16"/>
        <v>3174.6000000000004</v>
      </c>
      <c r="N47" s="23">
        <f>SUM(E47:M47)</f>
        <v>19811.324000000001</v>
      </c>
    </row>
    <row r="48" spans="1:14" ht="30" x14ac:dyDescent="0.25">
      <c r="A48" s="38"/>
      <c r="B48" s="39"/>
      <c r="C48" s="39"/>
      <c r="D48" s="13" t="s">
        <v>7</v>
      </c>
      <c r="E48" s="24">
        <f>'Прил №4'!E126</f>
        <v>2240.5990000000002</v>
      </c>
      <c r="F48" s="24">
        <f>'Прил №4'!F126</f>
        <v>1831.03</v>
      </c>
      <c r="G48" s="24">
        <f>'Прил №4'!G126</f>
        <v>2048.58</v>
      </c>
      <c r="H48" s="24">
        <f>'Прил №4'!H126</f>
        <v>2560.8199999999997</v>
      </c>
      <c r="I48" s="24">
        <f>'Прил №4'!I126</f>
        <v>2503.06</v>
      </c>
      <c r="J48" s="24">
        <f>'Прил №4'!J126</f>
        <v>2323.0349999999999</v>
      </c>
      <c r="K48" s="24">
        <f>'Прил №4'!K126</f>
        <v>0</v>
      </c>
      <c r="L48" s="24">
        <f>'Прил №4'!L126</f>
        <v>3129.6000000000004</v>
      </c>
      <c r="M48" s="24">
        <f>'Прил №4'!M126</f>
        <v>3174.6000000000004</v>
      </c>
      <c r="N48" s="23">
        <f>SUM(E48:M48)</f>
        <v>19811.324000000001</v>
      </c>
    </row>
    <row r="49" spans="1:14" x14ac:dyDescent="0.25">
      <c r="A49" s="38"/>
      <c r="B49" s="39"/>
      <c r="C49" s="39"/>
      <c r="D49" s="13" t="s">
        <v>8</v>
      </c>
      <c r="E49" s="24" t="s">
        <v>19</v>
      </c>
      <c r="F49" s="24" t="s">
        <v>19</v>
      </c>
      <c r="G49" s="24" t="s">
        <v>19</v>
      </c>
      <c r="H49" s="24" t="s">
        <v>19</v>
      </c>
      <c r="I49" s="24" t="s">
        <v>19</v>
      </c>
      <c r="J49" s="24" t="s">
        <v>19</v>
      </c>
      <c r="K49" s="24" t="s">
        <v>19</v>
      </c>
      <c r="L49" s="24"/>
      <c r="M49" s="24"/>
      <c r="N49" s="23">
        <f t="shared" si="5"/>
        <v>0</v>
      </c>
    </row>
    <row r="50" spans="1:14" x14ac:dyDescent="0.25">
      <c r="A50" s="38">
        <v>11</v>
      </c>
      <c r="B50" s="39" t="s">
        <v>9</v>
      </c>
      <c r="C50" s="39" t="s">
        <v>18</v>
      </c>
      <c r="D50" s="13" t="s">
        <v>6</v>
      </c>
      <c r="E50" s="24">
        <v>10</v>
      </c>
      <c r="F50" s="24">
        <f>F51</f>
        <v>10</v>
      </c>
      <c r="G50" s="24">
        <f t="shared" ref="G50:M50" si="17">G51</f>
        <v>9</v>
      </c>
      <c r="H50" s="24">
        <f t="shared" si="17"/>
        <v>9</v>
      </c>
      <c r="I50" s="24">
        <f t="shared" si="17"/>
        <v>10</v>
      </c>
      <c r="J50" s="24">
        <f t="shared" si="17"/>
        <v>13.933</v>
      </c>
      <c r="K50" s="24">
        <f t="shared" si="17"/>
        <v>15</v>
      </c>
      <c r="L50" s="24">
        <f t="shared" si="17"/>
        <v>0</v>
      </c>
      <c r="M50" s="24">
        <f t="shared" si="17"/>
        <v>0</v>
      </c>
      <c r="N50" s="23">
        <f>SUM(E50:M50)</f>
        <v>76.932999999999993</v>
      </c>
    </row>
    <row r="51" spans="1:14" ht="30" x14ac:dyDescent="0.25">
      <c r="A51" s="38"/>
      <c r="B51" s="39"/>
      <c r="C51" s="39"/>
      <c r="D51" s="13" t="s">
        <v>7</v>
      </c>
      <c r="E51" s="24">
        <f>'Прил №4'!E132</f>
        <v>10</v>
      </c>
      <c r="F51" s="24">
        <f>'Прил №4'!F132</f>
        <v>10</v>
      </c>
      <c r="G51" s="24">
        <f>'Прил №4'!G132</f>
        <v>9</v>
      </c>
      <c r="H51" s="24">
        <f>'Прил №4'!H132</f>
        <v>9</v>
      </c>
      <c r="I51" s="24">
        <f>'Прил №4'!I132</f>
        <v>10</v>
      </c>
      <c r="J51" s="24">
        <f>'Прил №4'!J132</f>
        <v>13.933</v>
      </c>
      <c r="K51" s="24">
        <f>'Прил №4'!K132</f>
        <v>15</v>
      </c>
      <c r="L51" s="24">
        <f>'Прил №4'!L132</f>
        <v>0</v>
      </c>
      <c r="M51" s="24">
        <f>'Прил №4'!M132</f>
        <v>0</v>
      </c>
      <c r="N51" s="23">
        <f>SUM(E51:M51)</f>
        <v>76.932999999999993</v>
      </c>
    </row>
    <row r="52" spans="1:14" x14ac:dyDescent="0.25">
      <c r="A52" s="38"/>
      <c r="B52" s="39"/>
      <c r="C52" s="39"/>
      <c r="D52" s="13" t="s">
        <v>8</v>
      </c>
      <c r="E52" s="24" t="s">
        <v>19</v>
      </c>
      <c r="F52" s="24" t="s">
        <v>19</v>
      </c>
      <c r="G52" s="24" t="s">
        <v>19</v>
      </c>
      <c r="H52" s="24" t="s">
        <v>19</v>
      </c>
      <c r="I52" s="24" t="s">
        <v>19</v>
      </c>
      <c r="J52" s="24" t="s">
        <v>19</v>
      </c>
      <c r="K52" s="24" t="s">
        <v>19</v>
      </c>
      <c r="L52" s="24"/>
      <c r="M52" s="24"/>
      <c r="N52" s="23">
        <f t="shared" si="5"/>
        <v>0</v>
      </c>
    </row>
    <row r="53" spans="1:14" ht="15" customHeight="1" x14ac:dyDescent="0.25">
      <c r="A53" s="55">
        <v>12</v>
      </c>
      <c r="B53" s="49" t="s">
        <v>9</v>
      </c>
      <c r="C53" s="49" t="s">
        <v>82</v>
      </c>
      <c r="D53" s="13" t="s">
        <v>6</v>
      </c>
      <c r="E53" s="18">
        <v>4925.8</v>
      </c>
      <c r="F53" s="24">
        <f>F54</f>
        <v>1620.1</v>
      </c>
      <c r="G53" s="24">
        <f t="shared" ref="G53:M53" si="18">G54</f>
        <v>0</v>
      </c>
      <c r="H53" s="24">
        <f t="shared" si="18"/>
        <v>1601.8999999999999</v>
      </c>
      <c r="I53" s="24">
        <f t="shared" si="18"/>
        <v>0</v>
      </c>
      <c r="J53" s="24">
        <f t="shared" si="18"/>
        <v>0</v>
      </c>
      <c r="K53" s="24">
        <f t="shared" si="18"/>
        <v>0</v>
      </c>
      <c r="L53" s="24">
        <f t="shared" si="18"/>
        <v>0</v>
      </c>
      <c r="M53" s="24">
        <f t="shared" si="18"/>
        <v>0</v>
      </c>
      <c r="N53" s="23">
        <f>SUM(E53:M53)</f>
        <v>8147.7999999999993</v>
      </c>
    </row>
    <row r="54" spans="1:14" ht="30" x14ac:dyDescent="0.25">
      <c r="A54" s="56"/>
      <c r="B54" s="50"/>
      <c r="C54" s="50"/>
      <c r="D54" s="13" t="s">
        <v>7</v>
      </c>
      <c r="E54" s="18">
        <f>'Прил №4'!E138</f>
        <v>4925.8</v>
      </c>
      <c r="F54" s="18">
        <f>'Прил №4'!F138</f>
        <v>1620.1</v>
      </c>
      <c r="G54" s="18">
        <f>'Прил №4'!G138</f>
        <v>0</v>
      </c>
      <c r="H54" s="18">
        <f>'Прил №4'!H138</f>
        <v>1601.8999999999999</v>
      </c>
      <c r="I54" s="18">
        <f>'Прил №4'!I138</f>
        <v>0</v>
      </c>
      <c r="J54" s="18">
        <f>'Прил №4'!J138</f>
        <v>0</v>
      </c>
      <c r="K54" s="18">
        <f>'Прил №4'!K138</f>
        <v>0</v>
      </c>
      <c r="L54" s="18">
        <f>'Прил №4'!L138</f>
        <v>0</v>
      </c>
      <c r="M54" s="18">
        <f>'Прил №4'!M138</f>
        <v>0</v>
      </c>
      <c r="N54" s="23">
        <f>SUM(E54:M54)</f>
        <v>8147.7999999999993</v>
      </c>
    </row>
    <row r="55" spans="1:14" ht="78" customHeight="1" x14ac:dyDescent="0.25">
      <c r="A55" s="56"/>
      <c r="B55" s="50"/>
      <c r="C55" s="51"/>
      <c r="D55" s="13" t="s">
        <v>8</v>
      </c>
      <c r="E55" s="24">
        <v>0</v>
      </c>
      <c r="F55" s="24">
        <v>0</v>
      </c>
      <c r="G55" s="24">
        <v>0</v>
      </c>
      <c r="H55" s="24">
        <v>0</v>
      </c>
      <c r="I55" s="24">
        <v>0</v>
      </c>
      <c r="J55" s="24">
        <v>0</v>
      </c>
      <c r="K55" s="24">
        <v>0</v>
      </c>
      <c r="L55" s="24">
        <v>0</v>
      </c>
      <c r="M55" s="24">
        <v>0</v>
      </c>
      <c r="N55" s="23">
        <f>SUM(E55:M55)</f>
        <v>0</v>
      </c>
    </row>
    <row r="56" spans="1:14" ht="19.5" customHeight="1" x14ac:dyDescent="0.25">
      <c r="A56" s="56"/>
      <c r="B56" s="50"/>
      <c r="C56" s="49" t="s">
        <v>83</v>
      </c>
      <c r="D56" s="13" t="s">
        <v>6</v>
      </c>
      <c r="E56" s="24">
        <f t="shared" ref="E56:K56" si="19">E57</f>
        <v>0</v>
      </c>
      <c r="F56" s="24">
        <f t="shared" si="19"/>
        <v>0</v>
      </c>
      <c r="G56" s="24">
        <f t="shared" si="19"/>
        <v>0</v>
      </c>
      <c r="H56" s="24">
        <f t="shared" si="19"/>
        <v>0</v>
      </c>
      <c r="I56" s="24">
        <f t="shared" si="19"/>
        <v>0</v>
      </c>
      <c r="J56" s="24">
        <f t="shared" si="19"/>
        <v>0</v>
      </c>
      <c r="K56" s="24">
        <f t="shared" si="19"/>
        <v>0</v>
      </c>
      <c r="L56" s="24">
        <f>L57</f>
        <v>3309.2999999999997</v>
      </c>
      <c r="M56" s="24">
        <f>M57</f>
        <v>7459.2000000000007</v>
      </c>
      <c r="N56" s="23">
        <f>L56+M56</f>
        <v>10768.5</v>
      </c>
    </row>
    <row r="57" spans="1:14" ht="36" customHeight="1" x14ac:dyDescent="0.25">
      <c r="A57" s="56"/>
      <c r="B57" s="50"/>
      <c r="C57" s="50"/>
      <c r="D57" s="13" t="s">
        <v>7</v>
      </c>
      <c r="E57" s="24">
        <v>0</v>
      </c>
      <c r="F57" s="24">
        <v>0</v>
      </c>
      <c r="G57" s="24">
        <v>0</v>
      </c>
      <c r="H57" s="24">
        <v>0</v>
      </c>
      <c r="I57" s="24">
        <v>0</v>
      </c>
      <c r="J57" s="24">
        <v>0</v>
      </c>
      <c r="K57" s="24">
        <v>0</v>
      </c>
      <c r="L57" s="24">
        <f>'Прил №4'!L145</f>
        <v>3309.2999999999997</v>
      </c>
      <c r="M57" s="24">
        <f>'Прил №4'!M145</f>
        <v>7459.2000000000007</v>
      </c>
      <c r="N57" s="23">
        <f>L57+M57</f>
        <v>10768.5</v>
      </c>
    </row>
    <row r="58" spans="1:14" ht="171" customHeight="1" x14ac:dyDescent="0.25">
      <c r="A58" s="57"/>
      <c r="B58" s="51"/>
      <c r="C58" s="51"/>
      <c r="D58" s="13" t="s">
        <v>8</v>
      </c>
      <c r="E58" s="24">
        <v>0</v>
      </c>
      <c r="F58" s="24">
        <v>0</v>
      </c>
      <c r="G58" s="24">
        <v>0</v>
      </c>
      <c r="H58" s="24">
        <v>0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3">
        <f>L58+M58</f>
        <v>0</v>
      </c>
    </row>
    <row r="59" spans="1:14" x14ac:dyDescent="0.25">
      <c r="A59" s="38">
        <v>13</v>
      </c>
      <c r="B59" s="39" t="s">
        <v>9</v>
      </c>
      <c r="C59" s="49" t="s">
        <v>81</v>
      </c>
      <c r="D59" s="13" t="s">
        <v>6</v>
      </c>
      <c r="E59" s="24">
        <v>1981.3440000000001</v>
      </c>
      <c r="F59" s="24">
        <f>F60</f>
        <v>305.8</v>
      </c>
      <c r="G59" s="24">
        <f t="shared" ref="G59:M59" si="20">G60</f>
        <v>0</v>
      </c>
      <c r="H59" s="24">
        <f t="shared" si="20"/>
        <v>2617.84</v>
      </c>
      <c r="I59" s="24">
        <f t="shared" si="20"/>
        <v>1284.9480000000001</v>
      </c>
      <c r="J59" s="24">
        <f>'Прил №4'!J152</f>
        <v>258.98</v>
      </c>
      <c r="K59" s="24">
        <f t="shared" si="20"/>
        <v>6309.3530000000001</v>
      </c>
      <c r="L59" s="24">
        <f t="shared" si="20"/>
        <v>0</v>
      </c>
      <c r="M59" s="24">
        <f t="shared" si="20"/>
        <v>0</v>
      </c>
      <c r="N59" s="23">
        <f t="shared" ref="N59:N74" si="21">SUM(E59:M59)</f>
        <v>12758.264999999999</v>
      </c>
    </row>
    <row r="60" spans="1:14" ht="30" x14ac:dyDescent="0.25">
      <c r="A60" s="38"/>
      <c r="B60" s="39"/>
      <c r="C60" s="50"/>
      <c r="D60" s="13" t="s">
        <v>7</v>
      </c>
      <c r="E60" s="24">
        <f>'Прил №4'!E152</f>
        <v>1981.3440000000001</v>
      </c>
      <c r="F60" s="24">
        <f>'Прил №4'!F152</f>
        <v>305.8</v>
      </c>
      <c r="G60" s="24">
        <f>'Прил №4'!G152</f>
        <v>0</v>
      </c>
      <c r="H60" s="24">
        <f>'Прил №4'!H152</f>
        <v>2617.84</v>
      </c>
      <c r="I60" s="24">
        <f>'Прил №4'!I152</f>
        <v>1284.9480000000001</v>
      </c>
      <c r="J60" s="24">
        <f>'Прил №4'!J152</f>
        <v>258.98</v>
      </c>
      <c r="K60" s="24">
        <f>'Прил №4'!K152</f>
        <v>6309.3530000000001</v>
      </c>
      <c r="L60" s="24">
        <f>'Прил №4'!L152</f>
        <v>0</v>
      </c>
      <c r="M60" s="24">
        <f>'Прил №4'!M152</f>
        <v>0</v>
      </c>
      <c r="N60" s="23">
        <f t="shared" si="21"/>
        <v>12758.264999999999</v>
      </c>
    </row>
    <row r="61" spans="1:14" ht="378.75" customHeight="1" x14ac:dyDescent="0.25">
      <c r="A61" s="38"/>
      <c r="B61" s="39"/>
      <c r="C61" s="51"/>
      <c r="D61" s="13" t="s">
        <v>8</v>
      </c>
      <c r="E61" s="24">
        <v>0</v>
      </c>
      <c r="F61" s="24">
        <v>0</v>
      </c>
      <c r="G61" s="24">
        <v>0</v>
      </c>
      <c r="H61" s="24">
        <v>0</v>
      </c>
      <c r="I61" s="24">
        <v>0</v>
      </c>
      <c r="J61" s="24">
        <v>0</v>
      </c>
      <c r="K61" s="24">
        <v>0</v>
      </c>
      <c r="L61" s="24">
        <v>0</v>
      </c>
      <c r="M61" s="24">
        <v>0</v>
      </c>
      <c r="N61" s="23">
        <f t="shared" si="21"/>
        <v>0</v>
      </c>
    </row>
    <row r="62" spans="1:14" x14ac:dyDescent="0.25">
      <c r="A62" s="53">
        <v>14</v>
      </c>
      <c r="B62" s="39" t="s">
        <v>9</v>
      </c>
      <c r="C62" s="39" t="s">
        <v>40</v>
      </c>
      <c r="D62" s="13" t="s">
        <v>6</v>
      </c>
      <c r="E62" s="18">
        <v>406</v>
      </c>
      <c r="F62" s="24">
        <f>F63</f>
        <v>2143.6</v>
      </c>
      <c r="G62" s="24">
        <f t="shared" ref="G62:L62" si="22">G63</f>
        <v>0</v>
      </c>
      <c r="H62" s="24">
        <f t="shared" si="22"/>
        <v>0</v>
      </c>
      <c r="I62" s="24">
        <f t="shared" si="22"/>
        <v>0</v>
      </c>
      <c r="J62" s="24">
        <f t="shared" si="22"/>
        <v>0</v>
      </c>
      <c r="K62" s="24">
        <f t="shared" si="22"/>
        <v>0</v>
      </c>
      <c r="L62" s="24">
        <f t="shared" si="22"/>
        <v>0</v>
      </c>
      <c r="M62" s="24">
        <v>0</v>
      </c>
      <c r="N62" s="23">
        <f t="shared" si="21"/>
        <v>2549.6</v>
      </c>
    </row>
    <row r="63" spans="1:14" ht="30" x14ac:dyDescent="0.25">
      <c r="A63" s="53"/>
      <c r="B63" s="39"/>
      <c r="C63" s="39"/>
      <c r="D63" s="13" t="s">
        <v>7</v>
      </c>
      <c r="E63" s="18">
        <f>'Прил №4'!E159</f>
        <v>406</v>
      </c>
      <c r="F63" s="18">
        <f>'Прил №4'!F159</f>
        <v>2143.6</v>
      </c>
      <c r="G63" s="18">
        <f>'Прил №4'!G159</f>
        <v>0</v>
      </c>
      <c r="H63" s="18">
        <f>'Прил №4'!H159</f>
        <v>0</v>
      </c>
      <c r="I63" s="18">
        <f>'Прил №4'!I159</f>
        <v>0</v>
      </c>
      <c r="J63" s="18">
        <f>'Прил №4'!J159</f>
        <v>0</v>
      </c>
      <c r="K63" s="18">
        <f>'Прил №4'!K159</f>
        <v>0</v>
      </c>
      <c r="L63" s="18">
        <f>'Прил №4'!L159</f>
        <v>0</v>
      </c>
      <c r="M63" s="18">
        <f>'Прил №4'!M159</f>
        <v>0</v>
      </c>
      <c r="N63" s="23">
        <f t="shared" si="21"/>
        <v>2549.6</v>
      </c>
    </row>
    <row r="64" spans="1:14" ht="17.25" customHeight="1" x14ac:dyDescent="0.25">
      <c r="A64" s="53"/>
      <c r="B64" s="39"/>
      <c r="C64" s="39"/>
      <c r="D64" s="13" t="s">
        <v>8</v>
      </c>
      <c r="E64" s="24">
        <v>0</v>
      </c>
      <c r="F64" s="24">
        <v>0</v>
      </c>
      <c r="G64" s="24">
        <v>0</v>
      </c>
      <c r="H64" s="24">
        <v>0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3">
        <f t="shared" si="21"/>
        <v>0</v>
      </c>
    </row>
    <row r="65" spans="1:14" ht="15" customHeight="1" x14ac:dyDescent="0.25">
      <c r="A65" s="53">
        <v>15</v>
      </c>
      <c r="B65" s="39" t="s">
        <v>9</v>
      </c>
      <c r="C65" s="39" t="s">
        <v>49</v>
      </c>
      <c r="D65" s="13" t="s">
        <v>6</v>
      </c>
      <c r="E65" s="24">
        <f>E67</f>
        <v>11837.656000000001</v>
      </c>
      <c r="F65" s="24">
        <f>F67+F66</f>
        <v>26456.1</v>
      </c>
      <c r="G65" s="24">
        <v>0</v>
      </c>
      <c r="H65" s="24">
        <v>0</v>
      </c>
      <c r="I65" s="24">
        <v>0</v>
      </c>
      <c r="J65" s="24">
        <v>0</v>
      </c>
      <c r="K65" s="24">
        <v>0</v>
      </c>
      <c r="L65" s="24">
        <v>0</v>
      </c>
      <c r="M65" s="24">
        <v>0</v>
      </c>
      <c r="N65" s="23">
        <f t="shared" si="21"/>
        <v>38293.756000000001</v>
      </c>
    </row>
    <row r="66" spans="1:14" ht="30" x14ac:dyDescent="0.25">
      <c r="A66" s="53"/>
      <c r="B66" s="39"/>
      <c r="C66" s="39"/>
      <c r="D66" s="13" t="s">
        <v>7</v>
      </c>
      <c r="E66" s="18">
        <v>0</v>
      </c>
      <c r="F66" s="24">
        <v>2742.0509999999999</v>
      </c>
      <c r="G66" s="24">
        <v>0</v>
      </c>
      <c r="H66" s="24">
        <v>0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3">
        <f t="shared" si="21"/>
        <v>2742.0509999999999</v>
      </c>
    </row>
    <row r="67" spans="1:14" ht="17.25" customHeight="1" x14ac:dyDescent="0.25">
      <c r="A67" s="53"/>
      <c r="B67" s="39"/>
      <c r="C67" s="39"/>
      <c r="D67" s="13" t="s">
        <v>8</v>
      </c>
      <c r="E67" s="24">
        <f>E68</f>
        <v>11837.656000000001</v>
      </c>
      <c r="F67" s="24">
        <f>F68</f>
        <v>23714.048999999999</v>
      </c>
      <c r="G67" s="24">
        <v>0</v>
      </c>
      <c r="H67" s="24">
        <v>0</v>
      </c>
      <c r="I67" s="24">
        <v>0</v>
      </c>
      <c r="J67" s="24">
        <v>0</v>
      </c>
      <c r="K67" s="24">
        <v>0</v>
      </c>
      <c r="L67" s="24">
        <v>0</v>
      </c>
      <c r="M67" s="24">
        <v>0</v>
      </c>
      <c r="N67" s="23">
        <f t="shared" si="21"/>
        <v>35551.705000000002</v>
      </c>
    </row>
    <row r="68" spans="1:14" ht="77.25" customHeight="1" x14ac:dyDescent="0.25">
      <c r="A68" s="53"/>
      <c r="B68" s="39"/>
      <c r="C68" s="39"/>
      <c r="D68" s="11" t="s">
        <v>51</v>
      </c>
      <c r="E68" s="24">
        <v>11837.656000000001</v>
      </c>
      <c r="F68" s="18">
        <v>23714.048999999999</v>
      </c>
      <c r="G68" s="18">
        <v>0</v>
      </c>
      <c r="H68" s="18">
        <v>0</v>
      </c>
      <c r="I68" s="18">
        <v>0</v>
      </c>
      <c r="J68" s="18"/>
      <c r="K68" s="18">
        <v>0</v>
      </c>
      <c r="L68" s="18">
        <v>0</v>
      </c>
      <c r="M68" s="18">
        <v>0</v>
      </c>
      <c r="N68" s="23">
        <f t="shared" si="21"/>
        <v>35551.705000000002</v>
      </c>
    </row>
    <row r="69" spans="1:14" x14ac:dyDescent="0.25">
      <c r="A69" s="53">
        <v>16</v>
      </c>
      <c r="B69" s="39" t="s">
        <v>9</v>
      </c>
      <c r="C69" s="39" t="s">
        <v>58</v>
      </c>
      <c r="D69" s="13" t="s">
        <v>6</v>
      </c>
      <c r="E69" s="18">
        <f t="shared" ref="E69:H69" si="23">SUM(E70:E71)</f>
        <v>0</v>
      </c>
      <c r="F69" s="18">
        <f t="shared" si="23"/>
        <v>0</v>
      </c>
      <c r="G69" s="18">
        <f t="shared" si="23"/>
        <v>0</v>
      </c>
      <c r="H69" s="18">
        <f t="shared" si="23"/>
        <v>0</v>
      </c>
      <c r="I69" s="18">
        <f>SUM(I70:I71)</f>
        <v>3129.4749999999999</v>
      </c>
      <c r="J69" s="18">
        <f>SUM(J70:J71)</f>
        <v>0</v>
      </c>
      <c r="K69" s="18">
        <f>SUM(K70:K71)</f>
        <v>0</v>
      </c>
      <c r="L69" s="18">
        <f>SUM(L70:L71)</f>
        <v>0</v>
      </c>
      <c r="M69" s="18">
        <f>SUM(M70:M71)</f>
        <v>0</v>
      </c>
      <c r="N69" s="23">
        <f t="shared" si="21"/>
        <v>3129.4749999999999</v>
      </c>
    </row>
    <row r="70" spans="1:14" ht="30" x14ac:dyDescent="0.25">
      <c r="A70" s="53"/>
      <c r="B70" s="39"/>
      <c r="C70" s="39"/>
      <c r="D70" s="13" t="s">
        <v>7</v>
      </c>
      <c r="E70" s="18">
        <v>0</v>
      </c>
      <c r="F70" s="18">
        <v>0</v>
      </c>
      <c r="G70" s="18">
        <v>0</v>
      </c>
      <c r="H70" s="18">
        <v>0</v>
      </c>
      <c r="I70" s="18">
        <f>'Прил №4'!I171</f>
        <v>3129.4749999999999</v>
      </c>
      <c r="J70" s="18">
        <f>'Прил №4'!J171</f>
        <v>0</v>
      </c>
      <c r="K70" s="18">
        <f>'Прил №4'!K171</f>
        <v>0</v>
      </c>
      <c r="L70" s="18">
        <f>'Прил №4'!L171</f>
        <v>0</v>
      </c>
      <c r="M70" s="18">
        <f>'Прил №4'!M171</f>
        <v>0</v>
      </c>
      <c r="N70" s="23">
        <f t="shared" si="21"/>
        <v>3129.4749999999999</v>
      </c>
    </row>
    <row r="71" spans="1:14" x14ac:dyDescent="0.25">
      <c r="A71" s="53"/>
      <c r="B71" s="39"/>
      <c r="C71" s="39"/>
      <c r="D71" s="13" t="s">
        <v>8</v>
      </c>
      <c r="E71" s="18">
        <v>0</v>
      </c>
      <c r="F71" s="18">
        <v>0</v>
      </c>
      <c r="G71" s="18">
        <v>0</v>
      </c>
      <c r="H71" s="18">
        <v>0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23">
        <f t="shared" si="21"/>
        <v>0</v>
      </c>
    </row>
    <row r="72" spans="1:14" ht="24.75" customHeight="1" x14ac:dyDescent="0.25">
      <c r="A72" s="53">
        <v>17</v>
      </c>
      <c r="B72" s="39" t="s">
        <v>9</v>
      </c>
      <c r="C72" s="39" t="s">
        <v>73</v>
      </c>
      <c r="D72" s="13" t="s">
        <v>6</v>
      </c>
      <c r="E72" s="18">
        <f t="shared" ref="E72:I72" si="24">E73</f>
        <v>0</v>
      </c>
      <c r="F72" s="18">
        <f t="shared" si="24"/>
        <v>0</v>
      </c>
      <c r="G72" s="18">
        <f t="shared" si="24"/>
        <v>0</v>
      </c>
      <c r="H72" s="18">
        <f t="shared" si="24"/>
        <v>0</v>
      </c>
      <c r="I72" s="18">
        <f t="shared" si="24"/>
        <v>0</v>
      </c>
      <c r="J72" s="18">
        <f>J73</f>
        <v>482.6</v>
      </c>
      <c r="K72" s="18">
        <f t="shared" ref="K72:M72" si="25">K73</f>
        <v>0</v>
      </c>
      <c r="L72" s="18">
        <f t="shared" si="25"/>
        <v>0</v>
      </c>
      <c r="M72" s="18">
        <f t="shared" si="25"/>
        <v>0</v>
      </c>
      <c r="N72" s="23">
        <f t="shared" si="21"/>
        <v>482.6</v>
      </c>
    </row>
    <row r="73" spans="1:14" ht="38.25" customHeight="1" x14ac:dyDescent="0.25">
      <c r="A73" s="53"/>
      <c r="B73" s="39"/>
      <c r="C73" s="39"/>
      <c r="D73" s="13" t="s">
        <v>7</v>
      </c>
      <c r="E73" s="18">
        <v>0</v>
      </c>
      <c r="F73" s="18">
        <v>0</v>
      </c>
      <c r="G73" s="18">
        <v>0</v>
      </c>
      <c r="H73" s="18">
        <v>0</v>
      </c>
      <c r="I73" s="18">
        <v>0</v>
      </c>
      <c r="J73" s="18">
        <f>'Прил №4'!J177</f>
        <v>482.6</v>
      </c>
      <c r="K73" s="18">
        <f>'Прил №4'!K177</f>
        <v>0</v>
      </c>
      <c r="L73" s="18">
        <f>'Прил №4'!L177</f>
        <v>0</v>
      </c>
      <c r="M73" s="18">
        <f>'Прил №4'!M177</f>
        <v>0</v>
      </c>
      <c r="N73" s="23">
        <f t="shared" si="21"/>
        <v>482.6</v>
      </c>
    </row>
    <row r="74" spans="1:14" ht="106.5" customHeight="1" x14ac:dyDescent="0.25">
      <c r="A74" s="53"/>
      <c r="B74" s="39"/>
      <c r="C74" s="39"/>
      <c r="D74" s="27" t="s">
        <v>8</v>
      </c>
      <c r="E74" s="28">
        <v>0</v>
      </c>
      <c r="F74" s="28">
        <v>0</v>
      </c>
      <c r="G74" s="28">
        <v>0</v>
      </c>
      <c r="H74" s="28">
        <v>0</v>
      </c>
      <c r="I74" s="28">
        <v>0</v>
      </c>
      <c r="J74" s="28">
        <v>0</v>
      </c>
      <c r="K74" s="28">
        <v>0</v>
      </c>
      <c r="L74" s="28">
        <v>0</v>
      </c>
      <c r="M74" s="29">
        <v>0</v>
      </c>
      <c r="N74" s="31">
        <f t="shared" si="21"/>
        <v>0</v>
      </c>
    </row>
    <row r="75" spans="1:14" ht="16.5" customHeight="1" x14ac:dyDescent="0.25">
      <c r="A75" s="43">
        <v>18</v>
      </c>
      <c r="B75" s="49" t="s">
        <v>9</v>
      </c>
      <c r="C75" s="49" t="s">
        <v>91</v>
      </c>
      <c r="D75" s="26" t="s">
        <v>6</v>
      </c>
      <c r="E75" s="28">
        <f>SUM(E76:E77)</f>
        <v>0</v>
      </c>
      <c r="F75" s="28">
        <f t="shared" ref="F75:M75" si="26">SUM(F76:F77)</f>
        <v>0</v>
      </c>
      <c r="G75" s="28">
        <f t="shared" si="26"/>
        <v>0</v>
      </c>
      <c r="H75" s="28">
        <f t="shared" si="26"/>
        <v>0</v>
      </c>
      <c r="I75" s="28">
        <f t="shared" si="26"/>
        <v>0</v>
      </c>
      <c r="J75" s="28">
        <f t="shared" si="26"/>
        <v>0</v>
      </c>
      <c r="K75" s="28">
        <f t="shared" si="26"/>
        <v>0</v>
      </c>
      <c r="L75" s="28">
        <f t="shared" si="26"/>
        <v>0</v>
      </c>
      <c r="M75" s="28">
        <f t="shared" si="26"/>
        <v>0</v>
      </c>
      <c r="N75" s="31">
        <f t="shared" si="5"/>
        <v>0</v>
      </c>
    </row>
    <row r="76" spans="1:14" ht="16.5" customHeight="1" x14ac:dyDescent="0.25">
      <c r="A76" s="44"/>
      <c r="B76" s="50"/>
      <c r="C76" s="50"/>
      <c r="D76" s="26" t="s">
        <v>7</v>
      </c>
      <c r="E76" s="28">
        <f>'Прил №4'!E183</f>
        <v>0</v>
      </c>
      <c r="F76" s="28">
        <f>'Прил №4'!F183</f>
        <v>0</v>
      </c>
      <c r="G76" s="28">
        <f>'Прил №4'!G183</f>
        <v>0</v>
      </c>
      <c r="H76" s="28">
        <f>'Прил №4'!H183</f>
        <v>0</v>
      </c>
      <c r="I76" s="28">
        <f>'Прил №4'!I183</f>
        <v>0</v>
      </c>
      <c r="J76" s="28">
        <f>'Прил №4'!J183</f>
        <v>0</v>
      </c>
      <c r="K76" s="28">
        <f>'Прил №4'!K183</f>
        <v>0</v>
      </c>
      <c r="L76" s="28">
        <f>'Прил №4'!L183</f>
        <v>0</v>
      </c>
      <c r="M76" s="28">
        <f>'Прил №4'!M183</f>
        <v>0</v>
      </c>
      <c r="N76" s="31">
        <f t="shared" si="5"/>
        <v>0</v>
      </c>
    </row>
    <row r="77" spans="1:14" ht="105" customHeight="1" x14ac:dyDescent="0.25">
      <c r="A77" s="45"/>
      <c r="B77" s="51"/>
      <c r="C77" s="51"/>
      <c r="D77" s="26" t="s">
        <v>8</v>
      </c>
      <c r="E77" s="28">
        <v>0</v>
      </c>
      <c r="F77" s="28">
        <v>0</v>
      </c>
      <c r="G77" s="28">
        <v>0</v>
      </c>
      <c r="H77" s="28">
        <v>0</v>
      </c>
      <c r="I77" s="28">
        <v>0</v>
      </c>
      <c r="J77" s="28">
        <v>0</v>
      </c>
      <c r="K77" s="28">
        <v>0</v>
      </c>
      <c r="L77" s="28">
        <v>0</v>
      </c>
      <c r="M77" s="30">
        <v>0</v>
      </c>
      <c r="N77" s="31">
        <f>SUM(E77:M77)</f>
        <v>0</v>
      </c>
    </row>
    <row r="78" spans="1:14" x14ac:dyDescent="0.25">
      <c r="A78" s="55">
        <v>19</v>
      </c>
      <c r="B78" s="49" t="s">
        <v>9</v>
      </c>
      <c r="C78" s="49" t="s">
        <v>92</v>
      </c>
      <c r="D78" s="13" t="s">
        <v>6</v>
      </c>
      <c r="E78" s="24">
        <f t="shared" ref="E78:J78" si="27">E79</f>
        <v>0</v>
      </c>
      <c r="F78" s="24">
        <f t="shared" si="27"/>
        <v>0</v>
      </c>
      <c r="G78" s="24">
        <f t="shared" si="27"/>
        <v>0</v>
      </c>
      <c r="H78" s="24">
        <f t="shared" si="27"/>
        <v>0</v>
      </c>
      <c r="I78" s="24">
        <f t="shared" si="27"/>
        <v>0</v>
      </c>
      <c r="J78" s="24">
        <f t="shared" si="27"/>
        <v>0</v>
      </c>
      <c r="K78" s="24">
        <f>K79</f>
        <v>5462.2</v>
      </c>
      <c r="L78" s="24">
        <f t="shared" ref="L78:M78" si="28">L79</f>
        <v>16979.400000000001</v>
      </c>
      <c r="M78" s="24">
        <f t="shared" si="28"/>
        <v>16979.400000000001</v>
      </c>
      <c r="N78" s="23">
        <f>SUM(E78:M78)</f>
        <v>39421</v>
      </c>
    </row>
    <row r="79" spans="1:14" ht="30" x14ac:dyDescent="0.25">
      <c r="A79" s="56"/>
      <c r="B79" s="50"/>
      <c r="C79" s="50"/>
      <c r="D79" s="13" t="s">
        <v>7</v>
      </c>
      <c r="E79" s="24">
        <f>'Прил №4'!E189</f>
        <v>0</v>
      </c>
      <c r="F79" s="24">
        <f>'Прил №4'!F189</f>
        <v>0</v>
      </c>
      <c r="G79" s="24">
        <f>'Прил №4'!G189</f>
        <v>0</v>
      </c>
      <c r="H79" s="24">
        <f>'Прил №4'!H189</f>
        <v>0</v>
      </c>
      <c r="I79" s="24">
        <f>'Прил №4'!I189</f>
        <v>0</v>
      </c>
      <c r="J79" s="24">
        <f>'Прил №4'!J189</f>
        <v>0</v>
      </c>
      <c r="K79" s="24">
        <f>'Прил №4'!K189</f>
        <v>5462.2</v>
      </c>
      <c r="L79" s="24">
        <f>'Прил №4'!L189</f>
        <v>16979.400000000001</v>
      </c>
      <c r="M79" s="24">
        <f>'Прил №4'!M189</f>
        <v>16979.400000000001</v>
      </c>
      <c r="N79" s="23">
        <f>SUM(E79:M79)</f>
        <v>39421</v>
      </c>
    </row>
    <row r="80" spans="1:14" ht="246" customHeight="1" x14ac:dyDescent="0.25">
      <c r="A80" s="57"/>
      <c r="B80" s="51"/>
      <c r="C80" s="51"/>
      <c r="D80" s="13" t="s">
        <v>8</v>
      </c>
      <c r="E80" s="24"/>
      <c r="F80" s="24"/>
      <c r="G80" s="24"/>
      <c r="H80" s="24"/>
      <c r="I80" s="24"/>
      <c r="J80" s="24"/>
      <c r="K80" s="24"/>
      <c r="L80" s="24"/>
      <c r="M80" s="24"/>
      <c r="N80" s="32">
        <f>SUM(E80:M80)</f>
        <v>0</v>
      </c>
    </row>
    <row r="81" spans="1:14" ht="32.25" customHeight="1" x14ac:dyDescent="0.25">
      <c r="A81" s="38">
        <v>20</v>
      </c>
      <c r="B81" s="39" t="s">
        <v>9</v>
      </c>
      <c r="C81" s="49" t="s">
        <v>93</v>
      </c>
      <c r="D81" s="35" t="s">
        <v>6</v>
      </c>
      <c r="E81" s="24"/>
      <c r="F81" s="24"/>
      <c r="G81" s="24"/>
      <c r="H81" s="24"/>
      <c r="I81" s="24"/>
      <c r="J81" s="24"/>
      <c r="K81" s="24">
        <f>'Прил №4'!K195</f>
        <v>744.495</v>
      </c>
      <c r="L81" s="24">
        <f>'Прил №4'!L195</f>
        <v>2378</v>
      </c>
      <c r="M81" s="24">
        <f>'Прил №4'!M195</f>
        <v>0</v>
      </c>
      <c r="N81" s="23">
        <f>SUM(K81:M81)</f>
        <v>3122.4949999999999</v>
      </c>
    </row>
    <row r="82" spans="1:14" ht="32.25" customHeight="1" x14ac:dyDescent="0.25">
      <c r="A82" s="38"/>
      <c r="B82" s="39"/>
      <c r="C82" s="50"/>
      <c r="D82" s="35" t="s">
        <v>7</v>
      </c>
      <c r="E82" s="24"/>
      <c r="F82" s="24"/>
      <c r="G82" s="24"/>
      <c r="H82" s="24"/>
      <c r="I82" s="24"/>
      <c r="J82" s="24"/>
      <c r="K82" s="24">
        <f>'Прил №4'!K198</f>
        <v>744.495</v>
      </c>
      <c r="L82" s="24">
        <f>'Прил №4'!L198</f>
        <v>2378</v>
      </c>
      <c r="M82" s="24">
        <f>'Прил №4'!M198</f>
        <v>0</v>
      </c>
      <c r="N82" s="23">
        <f>SUM(K82:M82)</f>
        <v>3122.4949999999999</v>
      </c>
    </row>
    <row r="83" spans="1:14" ht="32.25" customHeight="1" x14ac:dyDescent="0.25">
      <c r="A83" s="38"/>
      <c r="B83" s="39"/>
      <c r="C83" s="51"/>
      <c r="D83" s="35" t="s">
        <v>8</v>
      </c>
      <c r="E83" s="24"/>
      <c r="F83" s="24"/>
      <c r="G83" s="24"/>
      <c r="H83" s="24"/>
      <c r="I83" s="24"/>
      <c r="J83" s="24"/>
      <c r="K83" s="24"/>
      <c r="L83" s="24"/>
      <c r="M83" s="24"/>
      <c r="N83" s="23"/>
    </row>
    <row r="84" spans="1:14" x14ac:dyDescent="0.25">
      <c r="H84" s="33"/>
    </row>
  </sheetData>
  <mergeCells count="73">
    <mergeCell ref="A81:A83"/>
    <mergeCell ref="B81:B83"/>
    <mergeCell ref="C81:C83"/>
    <mergeCell ref="C47:C49"/>
    <mergeCell ref="A41:A43"/>
    <mergeCell ref="B41:B43"/>
    <mergeCell ref="C41:C43"/>
    <mergeCell ref="A44:A46"/>
    <mergeCell ref="B44:B46"/>
    <mergeCell ref="A65:A68"/>
    <mergeCell ref="B65:B68"/>
    <mergeCell ref="C65:C68"/>
    <mergeCell ref="A53:A58"/>
    <mergeCell ref="B53:B58"/>
    <mergeCell ref="C56:C58"/>
    <mergeCell ref="A69:A71"/>
    <mergeCell ref="B69:B71"/>
    <mergeCell ref="C69:C71"/>
    <mergeCell ref="A78:A80"/>
    <mergeCell ref="B78:B80"/>
    <mergeCell ref="C78:C80"/>
    <mergeCell ref="C72:C74"/>
    <mergeCell ref="A72:A74"/>
    <mergeCell ref="B72:B74"/>
    <mergeCell ref="A75:A77"/>
    <mergeCell ref="B75:B77"/>
    <mergeCell ref="C75:C77"/>
    <mergeCell ref="L7:N7"/>
    <mergeCell ref="A59:A61"/>
    <mergeCell ref="B59:B61"/>
    <mergeCell ref="C59:C61"/>
    <mergeCell ref="A62:A64"/>
    <mergeCell ref="B62:B64"/>
    <mergeCell ref="C62:C64"/>
    <mergeCell ref="C53:C55"/>
    <mergeCell ref="A10:N10"/>
    <mergeCell ref="A50:A52"/>
    <mergeCell ref="B50:B52"/>
    <mergeCell ref="C50:C52"/>
    <mergeCell ref="C20:C22"/>
    <mergeCell ref="C44:C46"/>
    <mergeCell ref="A47:A49"/>
    <mergeCell ref="B47:B49"/>
    <mergeCell ref="C17:C19"/>
    <mergeCell ref="C23:C25"/>
    <mergeCell ref="A20:A22"/>
    <mergeCell ref="B20:B22"/>
    <mergeCell ref="A23:A25"/>
    <mergeCell ref="B23:B25"/>
    <mergeCell ref="A17:A19"/>
    <mergeCell ref="B17:B19"/>
    <mergeCell ref="B26:B28"/>
    <mergeCell ref="C26:C28"/>
    <mergeCell ref="B29:B31"/>
    <mergeCell ref="C29:C31"/>
    <mergeCell ref="A26:A28"/>
    <mergeCell ref="A29:A34"/>
    <mergeCell ref="B32:B34"/>
    <mergeCell ref="C32:C34"/>
    <mergeCell ref="E12:N12"/>
    <mergeCell ref="C12:C13"/>
    <mergeCell ref="A14:A16"/>
    <mergeCell ref="B14:B16"/>
    <mergeCell ref="C14:C16"/>
    <mergeCell ref="A12:A13"/>
    <mergeCell ref="B12:B13"/>
    <mergeCell ref="D12:D13"/>
    <mergeCell ref="A35:A37"/>
    <mergeCell ref="B35:B37"/>
    <mergeCell ref="C35:C37"/>
    <mergeCell ref="A38:A40"/>
    <mergeCell ref="B38:B40"/>
    <mergeCell ref="C38:C40"/>
  </mergeCells>
  <pageMargins left="0.70866141732283472" right="0.70866141732283472" top="0.74803149606299213" bottom="0.35433070866141736" header="0.31496062992125984" footer="0.31496062992125984"/>
  <pageSetup paperSize="9" scale="6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08"/>
  <sheetViews>
    <sheetView zoomScale="80" zoomScaleNormal="80" workbookViewId="0">
      <pane xSplit="4" topLeftCell="E1" activePane="topRight" state="frozen"/>
      <selection pane="topRight" activeCell="H7" sqref="H7"/>
    </sheetView>
  </sheetViews>
  <sheetFormatPr defaultRowHeight="15" x14ac:dyDescent="0.25"/>
  <cols>
    <col min="1" max="1" width="3.28515625" style="7" customWidth="1"/>
    <col min="2" max="2" width="14.7109375" style="7" customWidth="1"/>
    <col min="3" max="3" width="22.42578125" style="7" customWidth="1"/>
    <col min="4" max="4" width="31.7109375" style="7" customWidth="1"/>
    <col min="5" max="5" width="14.7109375" style="2" customWidth="1"/>
    <col min="6" max="6" width="15.28515625" style="1" customWidth="1"/>
    <col min="7" max="7" width="15.7109375" style="2" customWidth="1"/>
    <col min="8" max="13" width="15.7109375" style="1" customWidth="1"/>
    <col min="14" max="14" width="17.5703125" style="2" customWidth="1"/>
    <col min="15" max="15" width="12.5703125" style="7" bestFit="1" customWidth="1"/>
    <col min="16" max="16" width="13" style="7" customWidth="1"/>
    <col min="17" max="17" width="11" style="7" bestFit="1" customWidth="1"/>
    <col min="18" max="18" width="11.140625" style="7" customWidth="1"/>
    <col min="19" max="16384" width="9.140625" style="7"/>
  </cols>
  <sheetData>
    <row r="1" spans="1:25" x14ac:dyDescent="0.25">
      <c r="L1" s="7" t="s">
        <v>96</v>
      </c>
    </row>
    <row r="3" spans="1:25" x14ac:dyDescent="0.25">
      <c r="L3" s="7" t="s">
        <v>71</v>
      </c>
      <c r="M3" s="7"/>
      <c r="N3" s="1"/>
    </row>
    <row r="4" spans="1:25" x14ac:dyDescent="0.25">
      <c r="L4" s="7" t="s">
        <v>67</v>
      </c>
      <c r="M4" s="7"/>
      <c r="N4" s="1"/>
    </row>
    <row r="5" spans="1:25" x14ac:dyDescent="0.25">
      <c r="L5" s="7" t="s">
        <v>69</v>
      </c>
      <c r="M5" s="7"/>
      <c r="N5" s="1"/>
    </row>
    <row r="6" spans="1:25" x14ac:dyDescent="0.25">
      <c r="L6" s="7" t="s">
        <v>70</v>
      </c>
      <c r="M6" s="7"/>
      <c r="N6" s="1"/>
    </row>
    <row r="7" spans="1:25" x14ac:dyDescent="0.25">
      <c r="L7" s="63" t="s">
        <v>80</v>
      </c>
      <c r="M7" s="63"/>
      <c r="N7" s="63"/>
    </row>
    <row r="8" spans="1:25" x14ac:dyDescent="0.25">
      <c r="L8" s="12" t="s">
        <v>97</v>
      </c>
      <c r="M8" s="16"/>
      <c r="N8" s="16"/>
    </row>
    <row r="9" spans="1:25" ht="21.75" customHeight="1" x14ac:dyDescent="0.25"/>
    <row r="10" spans="1:25" ht="15.75" customHeight="1" x14ac:dyDescent="0.3">
      <c r="A10" s="64" t="s">
        <v>87</v>
      </c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</row>
    <row r="11" spans="1:25" ht="19.5" customHeight="1" x14ac:dyDescent="0.25"/>
    <row r="12" spans="1:25" ht="18" customHeight="1" x14ac:dyDescent="0.25">
      <c r="A12" s="41" t="s">
        <v>0</v>
      </c>
      <c r="B12" s="42" t="s">
        <v>1</v>
      </c>
      <c r="C12" s="41" t="s">
        <v>5</v>
      </c>
      <c r="D12" s="41" t="s">
        <v>20</v>
      </c>
      <c r="E12" s="62" t="s">
        <v>48</v>
      </c>
      <c r="F12" s="62"/>
      <c r="G12" s="62"/>
      <c r="H12" s="62"/>
      <c r="I12" s="62"/>
      <c r="J12" s="62"/>
      <c r="K12" s="62"/>
      <c r="L12" s="62"/>
      <c r="M12" s="62"/>
      <c r="N12" s="62"/>
    </row>
    <row r="13" spans="1:25" ht="45" customHeight="1" x14ac:dyDescent="0.25">
      <c r="A13" s="41"/>
      <c r="B13" s="42"/>
      <c r="C13" s="41"/>
      <c r="D13" s="41"/>
      <c r="E13" s="4" t="s">
        <v>61</v>
      </c>
      <c r="F13" s="5" t="s">
        <v>62</v>
      </c>
      <c r="G13" s="4" t="s">
        <v>63</v>
      </c>
      <c r="H13" s="5" t="s">
        <v>64</v>
      </c>
      <c r="I13" s="5" t="s">
        <v>72</v>
      </c>
      <c r="J13" s="5" t="s">
        <v>86</v>
      </c>
      <c r="K13" s="5" t="s">
        <v>94</v>
      </c>
      <c r="L13" s="5" t="s">
        <v>66</v>
      </c>
      <c r="M13" s="5" t="s">
        <v>74</v>
      </c>
      <c r="N13" s="8" t="s">
        <v>3</v>
      </c>
    </row>
    <row r="14" spans="1:25" x14ac:dyDescent="0.25">
      <c r="A14" s="39"/>
      <c r="B14" s="39" t="s">
        <v>54</v>
      </c>
      <c r="C14" s="39" t="s">
        <v>79</v>
      </c>
      <c r="D14" s="9" t="s">
        <v>6</v>
      </c>
      <c r="E14" s="19">
        <f t="shared" ref="E14:J14" si="0">E20+E32+E40+E54+E67+E189+E85+E97+E103+E113+E126+E132+E138+E145+E152+E159+E165+E171+E177+E79</f>
        <v>386496.50499999995</v>
      </c>
      <c r="F14" s="19">
        <f t="shared" si="0"/>
        <v>409790.17099999997</v>
      </c>
      <c r="G14" s="19">
        <f t="shared" si="0"/>
        <v>373521.49899999995</v>
      </c>
      <c r="H14" s="19">
        <f t="shared" si="0"/>
        <v>405551.49300000002</v>
      </c>
      <c r="I14" s="19">
        <f t="shared" si="0"/>
        <v>471081.71599999996</v>
      </c>
      <c r="J14" s="19">
        <f t="shared" si="0"/>
        <v>465329.52999999991</v>
      </c>
      <c r="K14" s="19">
        <f>K20+K32+K40+K54+K67+K189+K85+K97+K103+K113+K126+K132+K138+K145+K152+K159+K165+K171+K177+K79+K195</f>
        <v>491986.94899999996</v>
      </c>
      <c r="L14" s="19">
        <f t="shared" ref="L14:M14" si="1">L20+L32+L40+L54+L67+L189+L85+L97+L103+L113+L126+L132+L138+L145+L152+L159+L165+L171+L177+L79+L195</f>
        <v>481462.5</v>
      </c>
      <c r="M14" s="19">
        <f t="shared" si="1"/>
        <v>485230.7</v>
      </c>
      <c r="N14" s="19">
        <f>SUM(E14:M14)</f>
        <v>3970451.0630000001</v>
      </c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</row>
    <row r="15" spans="1:25" x14ac:dyDescent="0.25">
      <c r="A15" s="39"/>
      <c r="B15" s="39"/>
      <c r="C15" s="39"/>
      <c r="D15" s="13" t="s">
        <v>21</v>
      </c>
      <c r="E15" s="20">
        <f t="shared" ref="E15:J15" si="2">E21+E33+E41+E55+E68+E190+E86+E98+E104+E114+E127+E133+E139+E146+E153+E160+E166+E172+E178</f>
        <v>16072.7</v>
      </c>
      <c r="F15" s="20">
        <f t="shared" si="2"/>
        <v>27855.3</v>
      </c>
      <c r="G15" s="20">
        <f t="shared" si="2"/>
        <v>0</v>
      </c>
      <c r="H15" s="20">
        <f t="shared" si="2"/>
        <v>1445.7</v>
      </c>
      <c r="I15" s="20">
        <f t="shared" si="2"/>
        <v>0</v>
      </c>
      <c r="J15" s="20">
        <f t="shared" si="2"/>
        <v>0</v>
      </c>
      <c r="K15" s="20">
        <f>K21+K33+K41+K55+K68+K190+K86+K98+K104+K114+K127+K133+K139+K146+K153+K160+K166+K172+K178+K80</f>
        <v>10764.91</v>
      </c>
      <c r="L15" s="20">
        <f>L21+L33+L41+L55+L68+L190+L86+L98+L104+L114+L127+L133+L139+L146+L153+L160+L166+L172+L178+L80</f>
        <v>30830.9</v>
      </c>
      <c r="M15" s="20">
        <f>M21+M33+M41+M55+M68+M190+M86+M98+M104+M114+M127+M133+M139+M146+M153+M160+M166+M172+M178+M80</f>
        <v>30830.9</v>
      </c>
      <c r="N15" s="19">
        <f t="shared" ref="N15:N79" si="3">SUM(E15:M15)</f>
        <v>117800.41</v>
      </c>
      <c r="O15" s="3"/>
      <c r="P15" s="3"/>
      <c r="Q15" s="3"/>
    </row>
    <row r="16" spans="1:25" x14ac:dyDescent="0.25">
      <c r="A16" s="39"/>
      <c r="B16" s="39"/>
      <c r="C16" s="39"/>
      <c r="D16" s="13" t="s">
        <v>22</v>
      </c>
      <c r="E16" s="20">
        <f t="shared" ref="E16:M16" si="4">E22+E34+E42+E56+E69+E191+E87+E99+E105+E115+E128+E134+E141+E147+E154+E161+E167+E173+E179+E81</f>
        <v>228451.63699999996</v>
      </c>
      <c r="F16" s="20">
        <f t="shared" si="4"/>
        <v>233792.671</v>
      </c>
      <c r="G16" s="20">
        <f t="shared" si="4"/>
        <v>236005.36499999999</v>
      </c>
      <c r="H16" s="20">
        <f t="shared" si="4"/>
        <v>250772.20699999999</v>
      </c>
      <c r="I16" s="20">
        <f t="shared" si="4"/>
        <v>287481.38299999997</v>
      </c>
      <c r="J16" s="20">
        <f t="shared" si="4"/>
        <v>289793.27699999994</v>
      </c>
      <c r="K16" s="20">
        <f>K22+K34+K42+K56+K69+K191+K87+K99+K105+K115+K128+K134+K141+K147+K154+K161+K167+K173+K179+K81</f>
        <v>310448.97499999998</v>
      </c>
      <c r="L16" s="20">
        <f t="shared" si="4"/>
        <v>283699.7</v>
      </c>
      <c r="M16" s="20">
        <f t="shared" si="4"/>
        <v>289785</v>
      </c>
      <c r="N16" s="19">
        <f t="shared" si="3"/>
        <v>2410230.2149999999</v>
      </c>
      <c r="O16" s="3"/>
      <c r="P16" s="3"/>
      <c r="Q16" s="3"/>
    </row>
    <row r="17" spans="1:18" ht="18.75" x14ac:dyDescent="0.3">
      <c r="A17" s="39"/>
      <c r="B17" s="39"/>
      <c r="C17" s="39"/>
      <c r="D17" s="13" t="s">
        <v>23</v>
      </c>
      <c r="E17" s="20">
        <f t="shared" ref="E17:J17" si="5">E29+E49+E62+E72+E192+E92+E100+E108+E121+E129+E135+E142+E149+E156+E162+E168+E36+E174+E180+E82</f>
        <v>141972.16800000001</v>
      </c>
      <c r="F17" s="20">
        <f t="shared" si="5"/>
        <v>148142.20000000001</v>
      </c>
      <c r="G17" s="20">
        <f t="shared" si="5"/>
        <v>137516.13400000002</v>
      </c>
      <c r="H17" s="20">
        <f t="shared" si="5"/>
        <v>153333.58600000004</v>
      </c>
      <c r="I17" s="20">
        <f t="shared" si="5"/>
        <v>183600.33299999998</v>
      </c>
      <c r="J17" s="20">
        <f t="shared" si="5"/>
        <v>175536.25299999997</v>
      </c>
      <c r="K17" s="20">
        <f>K29+K49+K62+K72+K192+K92+K100+K108+K121+K129+K135+K142+K149+K156+K162+K168+K36+K174+K180+K82+K198</f>
        <v>170773.06400000001</v>
      </c>
      <c r="L17" s="20">
        <f t="shared" ref="L17:M17" si="6">L29+L49+L62+L72+L192+L92+L100+L108+L121+L129+L135+L142+L149+L156+L162+L168+L36+L174+L180+L82+L198</f>
        <v>166931.9</v>
      </c>
      <c r="M17" s="20">
        <f t="shared" si="6"/>
        <v>164614.80000000002</v>
      </c>
      <c r="N17" s="19">
        <f t="shared" si="3"/>
        <v>1442420.4380000001</v>
      </c>
      <c r="P17" s="17"/>
      <c r="Q17" s="3"/>
    </row>
    <row r="18" spans="1:18" ht="31.5" customHeight="1" x14ac:dyDescent="0.25">
      <c r="A18" s="39"/>
      <c r="B18" s="39"/>
      <c r="C18" s="39"/>
      <c r="D18" s="13" t="s">
        <v>24</v>
      </c>
      <c r="E18" s="20" t="s">
        <v>19</v>
      </c>
      <c r="F18" s="20" t="s">
        <v>19</v>
      </c>
      <c r="G18" s="20" t="s">
        <v>19</v>
      </c>
      <c r="H18" s="20" t="s">
        <v>19</v>
      </c>
      <c r="I18" s="20" t="s">
        <v>19</v>
      </c>
      <c r="J18" s="20" t="s">
        <v>19</v>
      </c>
      <c r="K18" s="20" t="s">
        <v>19</v>
      </c>
      <c r="L18" s="20" t="s">
        <v>19</v>
      </c>
      <c r="M18" s="20" t="s">
        <v>19</v>
      </c>
      <c r="N18" s="19">
        <f t="shared" si="3"/>
        <v>0</v>
      </c>
    </row>
    <row r="19" spans="1:18" ht="15" customHeight="1" x14ac:dyDescent="0.25">
      <c r="A19" s="39"/>
      <c r="B19" s="39"/>
      <c r="C19" s="39"/>
      <c r="D19" s="13" t="s">
        <v>38</v>
      </c>
      <c r="E19" s="21" t="s">
        <v>19</v>
      </c>
      <c r="F19" s="21" t="s">
        <v>50</v>
      </c>
      <c r="G19" s="21" t="s">
        <v>19</v>
      </c>
      <c r="H19" s="21" t="s">
        <v>19</v>
      </c>
      <c r="I19" s="21" t="s">
        <v>19</v>
      </c>
      <c r="J19" s="21" t="s">
        <v>19</v>
      </c>
      <c r="K19" s="21" t="s">
        <v>19</v>
      </c>
      <c r="L19" s="21" t="s">
        <v>19</v>
      </c>
      <c r="M19" s="21" t="s">
        <v>19</v>
      </c>
      <c r="N19" s="19">
        <f t="shared" si="3"/>
        <v>0</v>
      </c>
    </row>
    <row r="20" spans="1:18" ht="15" customHeight="1" x14ac:dyDescent="0.25">
      <c r="A20" s="38">
        <v>1</v>
      </c>
      <c r="B20" s="39" t="s">
        <v>9</v>
      </c>
      <c r="C20" s="39" t="s">
        <v>10</v>
      </c>
      <c r="D20" s="9" t="s">
        <v>6</v>
      </c>
      <c r="E20" s="20">
        <f>E22+E29</f>
        <v>127749.14600000001</v>
      </c>
      <c r="F20" s="20">
        <f t="shared" ref="F20:M20" si="7">F22+F29</f>
        <v>132581.48699999999</v>
      </c>
      <c r="G20" s="20">
        <f t="shared" si="7"/>
        <v>145892.00700000001</v>
      </c>
      <c r="H20" s="20">
        <f t="shared" si="7"/>
        <v>158882.64000000001</v>
      </c>
      <c r="I20" s="20">
        <f t="shared" si="7"/>
        <v>192808.041</v>
      </c>
      <c r="J20" s="20">
        <f t="shared" si="7"/>
        <v>194645.64500000002</v>
      </c>
      <c r="K20" s="20">
        <f t="shared" si="7"/>
        <v>203232.58299999998</v>
      </c>
      <c r="L20" s="20">
        <f t="shared" si="7"/>
        <v>191669.5</v>
      </c>
      <c r="M20" s="20">
        <f t="shared" si="7"/>
        <v>190798.3</v>
      </c>
      <c r="N20" s="19">
        <f t="shared" si="3"/>
        <v>1538259.3490000002</v>
      </c>
    </row>
    <row r="21" spans="1:18" x14ac:dyDescent="0.25">
      <c r="A21" s="38"/>
      <c r="B21" s="39"/>
      <c r="C21" s="39"/>
      <c r="D21" s="13" t="s">
        <v>21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19">
        <f t="shared" si="3"/>
        <v>0</v>
      </c>
    </row>
    <row r="22" spans="1:18" x14ac:dyDescent="0.25">
      <c r="A22" s="38"/>
      <c r="B22" s="39"/>
      <c r="C22" s="39"/>
      <c r="D22" s="13" t="s">
        <v>22</v>
      </c>
      <c r="E22" s="20">
        <f>SUM(E23:E28)</f>
        <v>57222.722000000002</v>
      </c>
      <c r="F22" s="20">
        <f t="shared" ref="F22:H22" si="8">SUM(F23:F28)</f>
        <v>56504.725999999995</v>
      </c>
      <c r="G22" s="20">
        <f t="shared" si="8"/>
        <v>81261.414000000004</v>
      </c>
      <c r="H22" s="20">
        <f t="shared" si="8"/>
        <v>79502.583000000013</v>
      </c>
      <c r="I22" s="20">
        <f>SUM(I23:I28)</f>
        <v>94329.599999999991</v>
      </c>
      <c r="J22" s="20">
        <f t="shared" ref="J22" si="9">SUM(J23:J28)</f>
        <v>100102.29900000001</v>
      </c>
      <c r="K22" s="20">
        <f>SUM(K23:K28)</f>
        <v>110447.251</v>
      </c>
      <c r="L22" s="20">
        <f t="shared" ref="L22:M22" si="10">SUM(L23:L28)</f>
        <v>98093.200000000012</v>
      </c>
      <c r="M22" s="20">
        <f t="shared" si="10"/>
        <v>99165.6</v>
      </c>
      <c r="N22" s="19">
        <f t="shared" si="3"/>
        <v>776629.39500000014</v>
      </c>
    </row>
    <row r="23" spans="1:18" ht="120" customHeight="1" x14ac:dyDescent="0.25">
      <c r="A23" s="38"/>
      <c r="B23" s="39"/>
      <c r="C23" s="39"/>
      <c r="D23" s="6" t="s">
        <v>26</v>
      </c>
      <c r="E23" s="20">
        <v>52408.919000000002</v>
      </c>
      <c r="F23" s="20">
        <v>53898.286999999997</v>
      </c>
      <c r="G23" s="20">
        <v>57061.196000000004</v>
      </c>
      <c r="H23" s="20">
        <v>60220.4</v>
      </c>
      <c r="I23" s="20">
        <v>66382.5</v>
      </c>
      <c r="J23" s="20">
        <v>73088.600000000006</v>
      </c>
      <c r="K23" s="20">
        <v>80492.2</v>
      </c>
      <c r="L23" s="20">
        <v>74776</v>
      </c>
      <c r="M23" s="20">
        <v>74776</v>
      </c>
      <c r="N23" s="19">
        <f t="shared" si="3"/>
        <v>593104.10199999996</v>
      </c>
    </row>
    <row r="24" spans="1:18" ht="15.75" customHeight="1" x14ac:dyDescent="0.25">
      <c r="A24" s="38"/>
      <c r="B24" s="39"/>
      <c r="C24" s="39"/>
      <c r="D24" s="6" t="s">
        <v>27</v>
      </c>
      <c r="E24" s="20">
        <v>23.198</v>
      </c>
      <c r="F24" s="20">
        <v>18.832000000000001</v>
      </c>
      <c r="G24" s="20">
        <v>17.917999999999999</v>
      </c>
      <c r="H24" s="20">
        <v>20.942</v>
      </c>
      <c r="I24" s="20">
        <v>21.323</v>
      </c>
      <c r="J24" s="20">
        <v>15.071999999999999</v>
      </c>
      <c r="K24" s="20">
        <v>15.071999999999999</v>
      </c>
      <c r="L24" s="20">
        <v>15.1</v>
      </c>
      <c r="M24" s="20">
        <v>15.1</v>
      </c>
      <c r="N24" s="19">
        <f t="shared" si="3"/>
        <v>162.55699999999999</v>
      </c>
    </row>
    <row r="25" spans="1:18" ht="60" customHeight="1" x14ac:dyDescent="0.25">
      <c r="A25" s="38"/>
      <c r="B25" s="39"/>
      <c r="C25" s="39"/>
      <c r="D25" s="6" t="s">
        <v>28</v>
      </c>
      <c r="E25" s="20">
        <v>2369.54</v>
      </c>
      <c r="F25" s="20">
        <v>2587.607</v>
      </c>
      <c r="G25" s="20">
        <v>3092.4</v>
      </c>
      <c r="H25" s="20">
        <v>2928.4360000000001</v>
      </c>
      <c r="I25" s="20">
        <v>3050.7849999999999</v>
      </c>
      <c r="J25" s="20">
        <v>2671.4920000000002</v>
      </c>
      <c r="K25" s="20">
        <v>2542.7660000000001</v>
      </c>
      <c r="L25" s="20">
        <v>3142.6</v>
      </c>
      <c r="M25" s="20">
        <v>3274.9</v>
      </c>
      <c r="N25" s="19">
        <f t="shared" si="3"/>
        <v>25660.526000000002</v>
      </c>
    </row>
    <row r="26" spans="1:18" ht="30.75" customHeight="1" x14ac:dyDescent="0.25">
      <c r="A26" s="38"/>
      <c r="B26" s="39"/>
      <c r="C26" s="39"/>
      <c r="D26" s="6" t="s">
        <v>29</v>
      </c>
      <c r="E26" s="20">
        <v>1170.364</v>
      </c>
      <c r="F26" s="20">
        <v>0</v>
      </c>
      <c r="G26" s="20">
        <v>0</v>
      </c>
      <c r="H26" s="20">
        <v>935.23</v>
      </c>
      <c r="I26" s="22">
        <v>881.28599999999994</v>
      </c>
      <c r="J26" s="20">
        <v>572.83500000000004</v>
      </c>
      <c r="K26" s="20">
        <v>859.178</v>
      </c>
      <c r="L26" s="20">
        <v>856.8</v>
      </c>
      <c r="M26" s="20">
        <v>856.8</v>
      </c>
      <c r="N26" s="19">
        <f t="shared" si="3"/>
        <v>6132.4930000000004</v>
      </c>
    </row>
    <row r="27" spans="1:18" ht="30.75" customHeight="1" x14ac:dyDescent="0.25">
      <c r="A27" s="38"/>
      <c r="B27" s="39"/>
      <c r="C27" s="39"/>
      <c r="D27" s="6" t="s">
        <v>47</v>
      </c>
      <c r="E27" s="20">
        <v>1250.701</v>
      </c>
      <c r="F27" s="20">
        <v>0</v>
      </c>
      <c r="G27" s="20">
        <v>21089.9</v>
      </c>
      <c r="H27" s="20">
        <v>11973.052</v>
      </c>
      <c r="I27" s="20">
        <v>20312.006000000001</v>
      </c>
      <c r="J27" s="20">
        <v>23754.3</v>
      </c>
      <c r="K27" s="20">
        <v>26538.035</v>
      </c>
      <c r="L27" s="20">
        <v>19302.7</v>
      </c>
      <c r="M27" s="20">
        <v>20242.8</v>
      </c>
      <c r="N27" s="19">
        <f t="shared" si="3"/>
        <v>144463.49400000001</v>
      </c>
    </row>
    <row r="28" spans="1:18" ht="30.75" customHeight="1" x14ac:dyDescent="0.25">
      <c r="A28" s="38"/>
      <c r="B28" s="39"/>
      <c r="C28" s="39"/>
      <c r="D28" s="6" t="s">
        <v>55</v>
      </c>
      <c r="E28" s="20">
        <v>0</v>
      </c>
      <c r="F28" s="20">
        <v>0</v>
      </c>
      <c r="G28" s="20">
        <v>0</v>
      </c>
      <c r="H28" s="20">
        <v>3424.5230000000001</v>
      </c>
      <c r="I28" s="20">
        <v>3681.7</v>
      </c>
      <c r="J28" s="20">
        <v>0</v>
      </c>
      <c r="K28" s="20">
        <v>0</v>
      </c>
      <c r="L28" s="20">
        <v>0</v>
      </c>
      <c r="M28" s="20">
        <v>0</v>
      </c>
      <c r="N28" s="19">
        <f t="shared" si="3"/>
        <v>7106.223</v>
      </c>
    </row>
    <row r="29" spans="1:18" x14ac:dyDescent="0.25">
      <c r="A29" s="38"/>
      <c r="B29" s="39"/>
      <c r="C29" s="39"/>
      <c r="D29" s="13" t="s">
        <v>23</v>
      </c>
      <c r="E29" s="20">
        <f>SUM(E30:E31)</f>
        <v>70526.423999999999</v>
      </c>
      <c r="F29" s="20">
        <f t="shared" ref="F29:M29" si="11">SUM(F30:F31)</f>
        <v>76076.760999999999</v>
      </c>
      <c r="G29" s="20">
        <f t="shared" si="11"/>
        <v>64630.593000000001</v>
      </c>
      <c r="H29" s="22">
        <f>SUM(H30:H31)</f>
        <v>79380.057000000001</v>
      </c>
      <c r="I29" s="22">
        <f t="shared" si="11"/>
        <v>98478.441000000006</v>
      </c>
      <c r="J29" s="22">
        <f t="shared" si="11"/>
        <v>94543.34599999999</v>
      </c>
      <c r="K29" s="22">
        <f t="shared" si="11"/>
        <v>92785.331999999995</v>
      </c>
      <c r="L29" s="22">
        <f t="shared" si="11"/>
        <v>93576.299999999988</v>
      </c>
      <c r="M29" s="22">
        <f t="shared" si="11"/>
        <v>91632.7</v>
      </c>
      <c r="N29" s="19">
        <f t="shared" si="3"/>
        <v>761629.95399999991</v>
      </c>
    </row>
    <row r="30" spans="1:18" x14ac:dyDescent="0.25">
      <c r="A30" s="38"/>
      <c r="B30" s="39"/>
      <c r="C30" s="39"/>
      <c r="D30" s="6" t="s">
        <v>30</v>
      </c>
      <c r="E30" s="20">
        <v>36466.853000000003</v>
      </c>
      <c r="F30" s="20">
        <v>39069.347000000002</v>
      </c>
      <c r="G30" s="20">
        <v>22986.478999999999</v>
      </c>
      <c r="H30" s="20">
        <v>36261.972000000002</v>
      </c>
      <c r="I30" s="20">
        <v>48295.783000000003</v>
      </c>
      <c r="J30" s="20">
        <v>48600.377999999997</v>
      </c>
      <c r="K30" s="20">
        <v>48387.413999999997</v>
      </c>
      <c r="L30" s="20">
        <v>37240.199999999997</v>
      </c>
      <c r="M30" s="20">
        <v>32899.599999999999</v>
      </c>
      <c r="N30" s="19">
        <f t="shared" si="3"/>
        <v>350208.02600000001</v>
      </c>
    </row>
    <row r="31" spans="1:18" x14ac:dyDescent="0.25">
      <c r="A31" s="38"/>
      <c r="B31" s="39"/>
      <c r="C31" s="39"/>
      <c r="D31" s="6" t="s">
        <v>31</v>
      </c>
      <c r="E31" s="21">
        <v>34059.571000000004</v>
      </c>
      <c r="F31" s="21">
        <v>37007.413999999997</v>
      </c>
      <c r="G31" s="21">
        <v>41644.114000000001</v>
      </c>
      <c r="H31" s="21">
        <v>43118.084999999999</v>
      </c>
      <c r="I31" s="21">
        <v>50182.658000000003</v>
      </c>
      <c r="J31" s="21">
        <v>45942.968000000001</v>
      </c>
      <c r="K31" s="21">
        <v>44397.917999999998</v>
      </c>
      <c r="L31" s="21">
        <v>56336.1</v>
      </c>
      <c r="M31" s="21">
        <v>58733.1</v>
      </c>
      <c r="N31" s="19">
        <f t="shared" si="3"/>
        <v>411421.92799999996</v>
      </c>
    </row>
    <row r="32" spans="1:18" x14ac:dyDescent="0.25">
      <c r="A32" s="38">
        <v>2</v>
      </c>
      <c r="B32" s="39" t="s">
        <v>9</v>
      </c>
      <c r="C32" s="39" t="s">
        <v>12</v>
      </c>
      <c r="D32" s="9" t="s">
        <v>6</v>
      </c>
      <c r="E32" s="20">
        <f>E34+E36</f>
        <v>137036.495</v>
      </c>
      <c r="F32" s="20">
        <f t="shared" ref="F32:J32" si="12">F34+F36</f>
        <v>144302.796</v>
      </c>
      <c r="G32" s="20">
        <f t="shared" si="12"/>
        <v>123449</v>
      </c>
      <c r="H32" s="20">
        <f>H34+H36</f>
        <v>132515</v>
      </c>
      <c r="I32" s="20">
        <f t="shared" si="12"/>
        <v>144024</v>
      </c>
      <c r="J32" s="20">
        <f t="shared" si="12"/>
        <v>141789.5</v>
      </c>
      <c r="K32" s="20">
        <f>K34+K36</f>
        <v>154788</v>
      </c>
      <c r="L32" s="20">
        <f t="shared" ref="L32:M32" si="13">L34+L36</f>
        <v>141999</v>
      </c>
      <c r="M32" s="20">
        <f t="shared" si="13"/>
        <v>142272</v>
      </c>
      <c r="N32" s="19">
        <f t="shared" si="3"/>
        <v>1262175.791</v>
      </c>
      <c r="Q32" s="3"/>
      <c r="R32" s="3"/>
    </row>
    <row r="33" spans="1:17" x14ac:dyDescent="0.25">
      <c r="A33" s="38"/>
      <c r="B33" s="39"/>
      <c r="C33" s="39"/>
      <c r="D33" s="13" t="s">
        <v>21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19">
        <f t="shared" si="3"/>
        <v>0</v>
      </c>
    </row>
    <row r="34" spans="1:17" x14ac:dyDescent="0.25">
      <c r="A34" s="38"/>
      <c r="B34" s="39"/>
      <c r="C34" s="39"/>
      <c r="D34" s="13" t="s">
        <v>22</v>
      </c>
      <c r="E34" s="20">
        <f>E35</f>
        <v>137036.495</v>
      </c>
      <c r="F34" s="20">
        <f t="shared" ref="F34:M34" si="14">F35</f>
        <v>144302.796</v>
      </c>
      <c r="G34" s="20">
        <f t="shared" si="14"/>
        <v>123449</v>
      </c>
      <c r="H34" s="20">
        <f t="shared" si="14"/>
        <v>132215</v>
      </c>
      <c r="I34" s="20">
        <f t="shared" si="14"/>
        <v>143724</v>
      </c>
      <c r="J34" s="20">
        <f t="shared" si="14"/>
        <v>141353</v>
      </c>
      <c r="K34" s="20">
        <f t="shared" si="14"/>
        <v>154788</v>
      </c>
      <c r="L34" s="20">
        <f t="shared" si="14"/>
        <v>141999</v>
      </c>
      <c r="M34" s="20">
        <f t="shared" si="14"/>
        <v>142272</v>
      </c>
      <c r="N34" s="19">
        <f t="shared" si="3"/>
        <v>1261139.291</v>
      </c>
    </row>
    <row r="35" spans="1:17" ht="122.25" customHeight="1" x14ac:dyDescent="0.25">
      <c r="A35" s="38"/>
      <c r="B35" s="39"/>
      <c r="C35" s="39"/>
      <c r="D35" s="6" t="s">
        <v>76</v>
      </c>
      <c r="E35" s="20">
        <v>137036.495</v>
      </c>
      <c r="F35" s="20">
        <v>144302.796</v>
      </c>
      <c r="G35" s="20">
        <v>123449</v>
      </c>
      <c r="H35" s="20">
        <v>132215</v>
      </c>
      <c r="I35" s="20">
        <v>143724</v>
      </c>
      <c r="J35" s="20">
        <v>141353</v>
      </c>
      <c r="K35" s="20">
        <v>154788</v>
      </c>
      <c r="L35" s="20">
        <v>141999</v>
      </c>
      <c r="M35" s="20">
        <v>142272</v>
      </c>
      <c r="N35" s="19">
        <f t="shared" si="3"/>
        <v>1261139.291</v>
      </c>
    </row>
    <row r="36" spans="1:17" x14ac:dyDescent="0.25">
      <c r="A36" s="38"/>
      <c r="B36" s="39"/>
      <c r="C36" s="39"/>
      <c r="D36" s="13" t="s">
        <v>23</v>
      </c>
      <c r="E36" s="20">
        <f>E37</f>
        <v>0</v>
      </c>
      <c r="F36" s="20">
        <f t="shared" ref="F36:L36" si="15">F37</f>
        <v>0</v>
      </c>
      <c r="G36" s="20">
        <f t="shared" si="15"/>
        <v>0</v>
      </c>
      <c r="H36" s="20">
        <f t="shared" si="15"/>
        <v>300</v>
      </c>
      <c r="I36" s="20">
        <f t="shared" si="15"/>
        <v>300</v>
      </c>
      <c r="J36" s="20">
        <f t="shared" si="15"/>
        <v>436.5</v>
      </c>
      <c r="K36" s="20">
        <f t="shared" si="15"/>
        <v>0</v>
      </c>
      <c r="L36" s="20">
        <f t="shared" si="15"/>
        <v>0</v>
      </c>
      <c r="M36" s="20">
        <v>0</v>
      </c>
      <c r="N36" s="19">
        <f t="shared" si="3"/>
        <v>1036.5</v>
      </c>
    </row>
    <row r="37" spans="1:17" ht="111" customHeight="1" x14ac:dyDescent="0.25">
      <c r="A37" s="38"/>
      <c r="B37" s="39"/>
      <c r="C37" s="39"/>
      <c r="D37" s="6" t="s">
        <v>56</v>
      </c>
      <c r="E37" s="20">
        <v>0</v>
      </c>
      <c r="F37" s="20">
        <v>0</v>
      </c>
      <c r="G37" s="20">
        <v>0</v>
      </c>
      <c r="H37" s="20">
        <v>300</v>
      </c>
      <c r="I37" s="20">
        <v>300</v>
      </c>
      <c r="J37" s="20">
        <v>436.5</v>
      </c>
      <c r="K37" s="20">
        <v>0</v>
      </c>
      <c r="L37" s="20">
        <v>0</v>
      </c>
      <c r="M37" s="20">
        <v>0</v>
      </c>
      <c r="N37" s="19">
        <f t="shared" si="3"/>
        <v>1036.5</v>
      </c>
    </row>
    <row r="38" spans="1:17" ht="34.5" customHeight="1" x14ac:dyDescent="0.25">
      <c r="A38" s="38"/>
      <c r="B38" s="39"/>
      <c r="C38" s="39"/>
      <c r="D38" s="13" t="s">
        <v>24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19">
        <f t="shared" si="3"/>
        <v>0</v>
      </c>
    </row>
    <row r="39" spans="1:17" ht="16.5" customHeight="1" x14ac:dyDescent="0.25">
      <c r="A39" s="38"/>
      <c r="B39" s="39"/>
      <c r="C39" s="39"/>
      <c r="D39" s="13" t="s">
        <v>38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20">
        <v>0</v>
      </c>
      <c r="M39" s="20">
        <v>0</v>
      </c>
      <c r="N39" s="19">
        <f t="shared" si="3"/>
        <v>0</v>
      </c>
    </row>
    <row r="40" spans="1:17" x14ac:dyDescent="0.25">
      <c r="A40" s="38">
        <v>3</v>
      </c>
      <c r="B40" s="58" t="s">
        <v>9</v>
      </c>
      <c r="C40" s="39" t="s">
        <v>11</v>
      </c>
      <c r="D40" s="9" t="s">
        <v>6</v>
      </c>
      <c r="E40" s="20">
        <f>E42+E49</f>
        <v>46788.797000000006</v>
      </c>
      <c r="F40" s="20">
        <f t="shared" ref="F40:I40" si="16">F42+F49</f>
        <v>47055.426999999996</v>
      </c>
      <c r="G40" s="20">
        <f t="shared" si="16"/>
        <v>55218.203000000009</v>
      </c>
      <c r="H40" s="20">
        <f>H42+H49</f>
        <v>65160.903000000006</v>
      </c>
      <c r="I40" s="20">
        <f t="shared" si="16"/>
        <v>79014.040000000008</v>
      </c>
      <c r="J40" s="20">
        <f>J42+J49</f>
        <v>75923.697</v>
      </c>
      <c r="K40" s="20">
        <f t="shared" ref="K40:M40" si="17">K42+K49</f>
        <v>65071.795000000006</v>
      </c>
      <c r="L40" s="20">
        <f t="shared" si="17"/>
        <v>66126.899999999994</v>
      </c>
      <c r="M40" s="20">
        <f t="shared" si="17"/>
        <v>67885.600000000006</v>
      </c>
      <c r="N40" s="19">
        <f t="shared" si="3"/>
        <v>568245.36199999996</v>
      </c>
      <c r="Q40" s="3"/>
    </row>
    <row r="41" spans="1:17" x14ac:dyDescent="0.25">
      <c r="A41" s="38"/>
      <c r="B41" s="58"/>
      <c r="C41" s="39"/>
      <c r="D41" s="13" t="s">
        <v>21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19">
        <f t="shared" si="3"/>
        <v>0</v>
      </c>
    </row>
    <row r="42" spans="1:17" x14ac:dyDescent="0.25">
      <c r="A42" s="38"/>
      <c r="B42" s="58"/>
      <c r="C42" s="39"/>
      <c r="D42" s="13" t="s">
        <v>22</v>
      </c>
      <c r="E42" s="20">
        <f>SUM(E43:E48)</f>
        <v>7421.7809999999999</v>
      </c>
      <c r="F42" s="20">
        <f t="shared" ref="F42:G42" si="18">SUM(F43:F48)</f>
        <v>5155.518</v>
      </c>
      <c r="G42" s="20">
        <f t="shared" si="18"/>
        <v>6950.0820000000003</v>
      </c>
      <c r="H42" s="20">
        <f>SUM(H43:H48)</f>
        <v>17697.580000000002</v>
      </c>
      <c r="I42" s="20">
        <f>SUM(I43:I48)</f>
        <v>22034.237000000001</v>
      </c>
      <c r="J42" s="20">
        <f t="shared" ref="J42" si="19">SUM(J43:J48)</f>
        <v>20736.825000000001</v>
      </c>
      <c r="K42" s="20">
        <f t="shared" ref="K42:M42" si="20">SUM(K43:K48)</f>
        <v>10503.587</v>
      </c>
      <c r="L42" s="20">
        <f t="shared" si="20"/>
        <v>11918.8</v>
      </c>
      <c r="M42" s="20">
        <f t="shared" si="20"/>
        <v>12373.2</v>
      </c>
      <c r="N42" s="19">
        <f t="shared" si="3"/>
        <v>114791.61</v>
      </c>
    </row>
    <row r="43" spans="1:17" ht="33" customHeight="1" x14ac:dyDescent="0.25">
      <c r="A43" s="38"/>
      <c r="B43" s="58"/>
      <c r="C43" s="39"/>
      <c r="D43" s="6" t="s">
        <v>29</v>
      </c>
      <c r="E43" s="20">
        <v>2349.3530000000001</v>
      </c>
      <c r="F43" s="20">
        <v>0</v>
      </c>
      <c r="G43" s="20">
        <v>0</v>
      </c>
      <c r="H43" s="20">
        <v>1755.828</v>
      </c>
      <c r="I43" s="22">
        <v>1611.2139999999999</v>
      </c>
      <c r="J43" s="20">
        <v>1196.164</v>
      </c>
      <c r="K43" s="20">
        <v>1573.663</v>
      </c>
      <c r="L43" s="20">
        <v>1575.3</v>
      </c>
      <c r="M43" s="20">
        <v>1575.3</v>
      </c>
      <c r="N43" s="19">
        <f t="shared" si="3"/>
        <v>11636.821999999998</v>
      </c>
    </row>
    <row r="44" spans="1:17" ht="17.25" customHeight="1" x14ac:dyDescent="0.25">
      <c r="A44" s="38"/>
      <c r="B44" s="58"/>
      <c r="C44" s="39"/>
      <c r="D44" s="6" t="s">
        <v>27</v>
      </c>
      <c r="E44" s="20">
        <v>7.1340000000000003</v>
      </c>
      <c r="F44" s="20">
        <v>8.49</v>
      </c>
      <c r="G44" s="20">
        <v>6.5819999999999999</v>
      </c>
      <c r="H44" s="22">
        <v>6.9080000000000004</v>
      </c>
      <c r="I44" s="20">
        <v>0</v>
      </c>
      <c r="J44" s="20">
        <v>0</v>
      </c>
      <c r="K44" s="20">
        <v>0</v>
      </c>
      <c r="L44" s="20">
        <v>0</v>
      </c>
      <c r="M44" s="20">
        <v>0</v>
      </c>
      <c r="N44" s="19">
        <f t="shared" si="3"/>
        <v>29.114000000000001</v>
      </c>
    </row>
    <row r="45" spans="1:17" ht="60.75" customHeight="1" x14ac:dyDescent="0.25">
      <c r="A45" s="38"/>
      <c r="B45" s="58"/>
      <c r="C45" s="39"/>
      <c r="D45" s="6" t="s">
        <v>28</v>
      </c>
      <c r="E45" s="20">
        <v>5000.41</v>
      </c>
      <c r="F45" s="20">
        <v>5147.0280000000002</v>
      </c>
      <c r="G45" s="20">
        <v>6212.4</v>
      </c>
      <c r="H45" s="22">
        <v>6928.1629999999996</v>
      </c>
      <c r="I45" s="20">
        <v>6399.2150000000001</v>
      </c>
      <c r="J45" s="20">
        <v>6041.4610000000002</v>
      </c>
      <c r="K45" s="20">
        <v>5470.2969999999996</v>
      </c>
      <c r="L45" s="20">
        <v>7392.4</v>
      </c>
      <c r="M45" s="20">
        <v>7703.1</v>
      </c>
      <c r="N45" s="19">
        <f t="shared" si="3"/>
        <v>56294.474000000002</v>
      </c>
    </row>
    <row r="46" spans="1:17" ht="28.5" customHeight="1" x14ac:dyDescent="0.25">
      <c r="A46" s="38"/>
      <c r="B46" s="58"/>
      <c r="C46" s="39"/>
      <c r="D46" s="6" t="s">
        <v>47</v>
      </c>
      <c r="E46" s="20">
        <v>64.884</v>
      </c>
      <c r="F46" s="20">
        <v>0</v>
      </c>
      <c r="G46" s="20">
        <v>731.1</v>
      </c>
      <c r="H46" s="22">
        <v>2748.6</v>
      </c>
      <c r="I46" s="22">
        <v>2151.1590000000001</v>
      </c>
      <c r="J46" s="20">
        <v>6587.6</v>
      </c>
      <c r="K46" s="20">
        <v>3459.627</v>
      </c>
      <c r="L46" s="20">
        <v>2951.1</v>
      </c>
      <c r="M46" s="20">
        <v>3094.8</v>
      </c>
      <c r="N46" s="19">
        <f t="shared" si="3"/>
        <v>21788.87</v>
      </c>
    </row>
    <row r="47" spans="1:17" ht="180.75" customHeight="1" x14ac:dyDescent="0.25">
      <c r="A47" s="38"/>
      <c r="B47" s="58"/>
      <c r="C47" s="39"/>
      <c r="D47" s="6" t="s">
        <v>65</v>
      </c>
      <c r="E47" s="20">
        <v>0</v>
      </c>
      <c r="F47" s="20">
        <v>0</v>
      </c>
      <c r="G47" s="20">
        <v>0</v>
      </c>
      <c r="H47" s="20">
        <v>0</v>
      </c>
      <c r="I47" s="22">
        <v>4385</v>
      </c>
      <c r="J47" s="20">
        <v>6911.6</v>
      </c>
      <c r="K47" s="20">
        <v>0</v>
      </c>
      <c r="L47" s="20">
        <v>0</v>
      </c>
      <c r="M47" s="20">
        <v>0</v>
      </c>
      <c r="N47" s="19">
        <f t="shared" si="3"/>
        <v>11296.6</v>
      </c>
    </row>
    <row r="48" spans="1:17" ht="31.5" customHeight="1" x14ac:dyDescent="0.25">
      <c r="A48" s="38"/>
      <c r="B48" s="58"/>
      <c r="C48" s="39"/>
      <c r="D48" s="6" t="s">
        <v>55</v>
      </c>
      <c r="E48" s="20">
        <v>0</v>
      </c>
      <c r="F48" s="20">
        <v>0</v>
      </c>
      <c r="G48" s="20">
        <v>0</v>
      </c>
      <c r="H48" s="20">
        <v>6258.0810000000001</v>
      </c>
      <c r="I48" s="20">
        <v>7487.6490000000003</v>
      </c>
      <c r="J48" s="20">
        <v>0</v>
      </c>
      <c r="K48" s="20">
        <v>0</v>
      </c>
      <c r="L48" s="20">
        <v>0</v>
      </c>
      <c r="M48" s="20">
        <v>0</v>
      </c>
      <c r="N48" s="19">
        <f t="shared" si="3"/>
        <v>13745.73</v>
      </c>
    </row>
    <row r="49" spans="1:14" x14ac:dyDescent="0.25">
      <c r="A49" s="38"/>
      <c r="B49" s="58"/>
      <c r="C49" s="39"/>
      <c r="D49" s="13" t="s">
        <v>23</v>
      </c>
      <c r="E49" s="20">
        <f>SUM(E50:E51)</f>
        <v>39367.016000000003</v>
      </c>
      <c r="F49" s="20">
        <f t="shared" ref="F49:J49" si="21">SUM(F50:F51)</f>
        <v>41899.909</v>
      </c>
      <c r="G49" s="20">
        <f t="shared" si="21"/>
        <v>48268.121000000006</v>
      </c>
      <c r="H49" s="22">
        <f t="shared" si="21"/>
        <v>47463.323000000004</v>
      </c>
      <c r="I49" s="22">
        <f t="shared" si="21"/>
        <v>56979.803</v>
      </c>
      <c r="J49" s="22">
        <f t="shared" si="21"/>
        <v>55186.871999999996</v>
      </c>
      <c r="K49" s="22">
        <f t="shared" ref="K49:M49" si="22">SUM(K50:K51)</f>
        <v>54568.208000000006</v>
      </c>
      <c r="L49" s="22">
        <f t="shared" si="22"/>
        <v>54208.1</v>
      </c>
      <c r="M49" s="22">
        <f t="shared" si="22"/>
        <v>55512.4</v>
      </c>
      <c r="N49" s="19">
        <f t="shared" si="3"/>
        <v>453453.75199999998</v>
      </c>
    </row>
    <row r="50" spans="1:14" x14ac:dyDescent="0.25">
      <c r="A50" s="38"/>
      <c r="B50" s="58"/>
      <c r="C50" s="39"/>
      <c r="D50" s="6" t="s">
        <v>30</v>
      </c>
      <c r="E50" s="20">
        <v>5110.3890000000001</v>
      </c>
      <c r="F50" s="20">
        <v>5655.0349999999999</v>
      </c>
      <c r="G50" s="20">
        <v>5583.9610000000002</v>
      </c>
      <c r="H50" s="20">
        <v>6841.8810000000003</v>
      </c>
      <c r="I50" s="20">
        <v>10553.181</v>
      </c>
      <c r="J50" s="20">
        <v>10361.612999999999</v>
      </c>
      <c r="K50" s="20">
        <v>7801.2280000000001</v>
      </c>
      <c r="L50" s="20">
        <v>4809.3999999999996</v>
      </c>
      <c r="M50" s="20">
        <v>4092.3</v>
      </c>
      <c r="N50" s="19">
        <f t="shared" si="3"/>
        <v>60808.988000000005</v>
      </c>
    </row>
    <row r="51" spans="1:14" x14ac:dyDescent="0.25">
      <c r="A51" s="38"/>
      <c r="B51" s="58"/>
      <c r="C51" s="39"/>
      <c r="D51" s="6" t="s">
        <v>31</v>
      </c>
      <c r="E51" s="20">
        <v>34256.627</v>
      </c>
      <c r="F51" s="20">
        <v>36244.874000000003</v>
      </c>
      <c r="G51" s="20">
        <v>42684.160000000003</v>
      </c>
      <c r="H51" s="20">
        <v>40621.442000000003</v>
      </c>
      <c r="I51" s="20">
        <v>46426.622000000003</v>
      </c>
      <c r="J51" s="20">
        <v>44825.258999999998</v>
      </c>
      <c r="K51" s="20">
        <v>46766.98</v>
      </c>
      <c r="L51" s="20">
        <v>49398.7</v>
      </c>
      <c r="M51" s="20">
        <v>51420.1</v>
      </c>
      <c r="N51" s="19">
        <f t="shared" si="3"/>
        <v>392644.76399999997</v>
      </c>
    </row>
    <row r="52" spans="1:14" ht="30" customHeight="1" x14ac:dyDescent="0.25">
      <c r="A52" s="38"/>
      <c r="B52" s="58"/>
      <c r="C52" s="39"/>
      <c r="D52" s="13" t="s">
        <v>24</v>
      </c>
      <c r="E52" s="20">
        <v>0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20">
        <v>0</v>
      </c>
      <c r="L52" s="20">
        <v>0</v>
      </c>
      <c r="M52" s="20">
        <v>0</v>
      </c>
      <c r="N52" s="19">
        <f t="shared" si="3"/>
        <v>0</v>
      </c>
    </row>
    <row r="53" spans="1:14" ht="16.5" customHeight="1" x14ac:dyDescent="0.25">
      <c r="A53" s="38"/>
      <c r="B53" s="58"/>
      <c r="C53" s="39"/>
      <c r="D53" s="13" t="s">
        <v>38</v>
      </c>
      <c r="E53" s="20">
        <v>0</v>
      </c>
      <c r="F53" s="20">
        <v>0</v>
      </c>
      <c r="G53" s="20">
        <v>0</v>
      </c>
      <c r="H53" s="20">
        <v>0</v>
      </c>
      <c r="I53" s="20">
        <v>0</v>
      </c>
      <c r="J53" s="20">
        <v>0</v>
      </c>
      <c r="K53" s="20">
        <v>0</v>
      </c>
      <c r="L53" s="20">
        <v>0</v>
      </c>
      <c r="M53" s="20">
        <v>0</v>
      </c>
      <c r="N53" s="19">
        <f t="shared" si="3"/>
        <v>0</v>
      </c>
    </row>
    <row r="54" spans="1:14" x14ac:dyDescent="0.25">
      <c r="A54" s="38">
        <v>4</v>
      </c>
      <c r="B54" s="39" t="s">
        <v>9</v>
      </c>
      <c r="C54" s="39" t="s">
        <v>13</v>
      </c>
      <c r="D54" s="9" t="s">
        <v>6</v>
      </c>
      <c r="E54" s="20">
        <f>E56+E62</f>
        <v>3908.096</v>
      </c>
      <c r="F54" s="20">
        <f t="shared" ref="F54:L54" si="23">F56+F62</f>
        <v>6194.7479999999996</v>
      </c>
      <c r="G54" s="20">
        <f t="shared" si="23"/>
        <v>0</v>
      </c>
      <c r="H54" s="20">
        <f t="shared" si="23"/>
        <v>0</v>
      </c>
      <c r="I54" s="20">
        <f t="shared" si="23"/>
        <v>0</v>
      </c>
      <c r="J54" s="20">
        <f t="shared" si="23"/>
        <v>0</v>
      </c>
      <c r="K54" s="20">
        <f t="shared" si="23"/>
        <v>0</v>
      </c>
      <c r="L54" s="20">
        <f t="shared" si="23"/>
        <v>0</v>
      </c>
      <c r="M54" s="20">
        <v>0</v>
      </c>
      <c r="N54" s="19">
        <f t="shared" si="3"/>
        <v>10102.843999999999</v>
      </c>
    </row>
    <row r="55" spans="1:14" x14ac:dyDescent="0.25">
      <c r="A55" s="38"/>
      <c r="B55" s="39"/>
      <c r="C55" s="39"/>
      <c r="D55" s="13" t="s">
        <v>21</v>
      </c>
      <c r="E55" s="20">
        <v>0</v>
      </c>
      <c r="F55" s="20">
        <v>0</v>
      </c>
      <c r="G55" s="20">
        <v>0</v>
      </c>
      <c r="H55" s="20">
        <v>0</v>
      </c>
      <c r="I55" s="20">
        <v>0</v>
      </c>
      <c r="J55" s="20">
        <v>0</v>
      </c>
      <c r="K55" s="20">
        <v>0</v>
      </c>
      <c r="L55" s="20">
        <v>0</v>
      </c>
      <c r="M55" s="20">
        <v>0</v>
      </c>
      <c r="N55" s="19">
        <f t="shared" si="3"/>
        <v>0</v>
      </c>
    </row>
    <row r="56" spans="1:14" x14ac:dyDescent="0.25">
      <c r="A56" s="38"/>
      <c r="B56" s="39"/>
      <c r="C56" s="39"/>
      <c r="D56" s="13" t="s">
        <v>22</v>
      </c>
      <c r="E56" s="20">
        <f>SUM(E57:E61)</f>
        <v>1738.4110000000001</v>
      </c>
      <c r="F56" s="20">
        <f t="shared" ref="F56:J56" si="24">SUM(F57:F61)</f>
        <v>3795.0129999999999</v>
      </c>
      <c r="G56" s="20">
        <f t="shared" si="24"/>
        <v>0</v>
      </c>
      <c r="H56" s="20">
        <f t="shared" si="24"/>
        <v>0</v>
      </c>
      <c r="I56" s="20">
        <f t="shared" si="24"/>
        <v>0</v>
      </c>
      <c r="J56" s="20">
        <f t="shared" si="24"/>
        <v>0</v>
      </c>
      <c r="K56" s="20">
        <f t="shared" ref="K56:M56" si="25">SUM(K57:K61)</f>
        <v>0</v>
      </c>
      <c r="L56" s="20">
        <f t="shared" si="25"/>
        <v>0</v>
      </c>
      <c r="M56" s="20">
        <f t="shared" si="25"/>
        <v>0</v>
      </c>
      <c r="N56" s="19">
        <f t="shared" si="3"/>
        <v>5533.424</v>
      </c>
    </row>
    <row r="57" spans="1:14" ht="17.25" customHeight="1" x14ac:dyDescent="0.25">
      <c r="A57" s="38"/>
      <c r="B57" s="39"/>
      <c r="C57" s="39"/>
      <c r="D57" s="6" t="s">
        <v>27</v>
      </c>
      <c r="E57" s="20">
        <v>14.268000000000001</v>
      </c>
      <c r="F57" s="20">
        <v>15.077999999999999</v>
      </c>
      <c r="G57" s="20">
        <f t="shared" ref="G57:M57" si="26">SUM(G58:G62)</f>
        <v>0</v>
      </c>
      <c r="H57" s="20">
        <f t="shared" si="26"/>
        <v>0</v>
      </c>
      <c r="I57" s="20">
        <f t="shared" si="26"/>
        <v>0</v>
      </c>
      <c r="J57" s="20">
        <f t="shared" si="26"/>
        <v>0</v>
      </c>
      <c r="K57" s="20">
        <f t="shared" si="26"/>
        <v>0</v>
      </c>
      <c r="L57" s="20">
        <f t="shared" si="26"/>
        <v>0</v>
      </c>
      <c r="M57" s="20">
        <f t="shared" si="26"/>
        <v>0</v>
      </c>
      <c r="N57" s="19">
        <f t="shared" si="3"/>
        <v>29.346</v>
      </c>
    </row>
    <row r="58" spans="1:14" ht="76.5" customHeight="1" x14ac:dyDescent="0.25">
      <c r="A58" s="38"/>
      <c r="B58" s="39"/>
      <c r="C58" s="39"/>
      <c r="D58" s="6" t="s">
        <v>28</v>
      </c>
      <c r="E58" s="20">
        <v>648.98299999999995</v>
      </c>
      <c r="F58" s="20">
        <v>465.93900000000002</v>
      </c>
      <c r="G58" s="20">
        <v>0</v>
      </c>
      <c r="H58" s="20">
        <v>0</v>
      </c>
      <c r="I58" s="20">
        <v>0</v>
      </c>
      <c r="J58" s="20">
        <v>0</v>
      </c>
      <c r="K58" s="20">
        <v>0</v>
      </c>
      <c r="L58" s="20">
        <v>0</v>
      </c>
      <c r="M58" s="20">
        <v>0</v>
      </c>
      <c r="N58" s="19">
        <f t="shared" si="3"/>
        <v>1114.922</v>
      </c>
    </row>
    <row r="59" spans="1:14" ht="34.5" customHeight="1" x14ac:dyDescent="0.25">
      <c r="A59" s="38"/>
      <c r="B59" s="39"/>
      <c r="C59" s="39"/>
      <c r="D59" s="6" t="s">
        <v>29</v>
      </c>
      <c r="E59" s="20">
        <v>1070.0450000000001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0">
        <v>0</v>
      </c>
      <c r="L59" s="20">
        <v>0</v>
      </c>
      <c r="M59" s="20">
        <v>0</v>
      </c>
      <c r="N59" s="19">
        <f t="shared" si="3"/>
        <v>1070.0450000000001</v>
      </c>
    </row>
    <row r="60" spans="1:14" ht="30.75" customHeight="1" x14ac:dyDescent="0.25">
      <c r="A60" s="38"/>
      <c r="B60" s="39"/>
      <c r="C60" s="39"/>
      <c r="D60" s="6" t="s">
        <v>47</v>
      </c>
      <c r="E60" s="20">
        <v>5.1150000000000002</v>
      </c>
      <c r="F60" s="20">
        <v>0</v>
      </c>
      <c r="G60" s="20">
        <v>0</v>
      </c>
      <c r="H60" s="20">
        <v>0</v>
      </c>
      <c r="I60" s="20">
        <v>0</v>
      </c>
      <c r="J60" s="20">
        <v>0</v>
      </c>
      <c r="K60" s="20">
        <v>0</v>
      </c>
      <c r="L60" s="20">
        <v>0</v>
      </c>
      <c r="M60" s="20">
        <v>0</v>
      </c>
      <c r="N60" s="19">
        <f t="shared" si="3"/>
        <v>5.1150000000000002</v>
      </c>
    </row>
    <row r="61" spans="1:14" ht="63" customHeight="1" x14ac:dyDescent="0.25">
      <c r="A61" s="38"/>
      <c r="B61" s="39"/>
      <c r="C61" s="39"/>
      <c r="D61" s="6" t="s">
        <v>43</v>
      </c>
      <c r="E61" s="20">
        <v>0</v>
      </c>
      <c r="F61" s="20">
        <v>3313.9960000000001</v>
      </c>
      <c r="G61" s="20">
        <v>0</v>
      </c>
      <c r="H61" s="20">
        <v>0</v>
      </c>
      <c r="I61" s="20">
        <v>0</v>
      </c>
      <c r="J61" s="20">
        <v>0</v>
      </c>
      <c r="K61" s="20">
        <v>0</v>
      </c>
      <c r="L61" s="20">
        <v>0</v>
      </c>
      <c r="M61" s="20">
        <v>0</v>
      </c>
      <c r="N61" s="19">
        <f t="shared" si="3"/>
        <v>3313.9960000000001</v>
      </c>
    </row>
    <row r="62" spans="1:14" x14ac:dyDescent="0.25">
      <c r="A62" s="38"/>
      <c r="B62" s="39"/>
      <c r="C62" s="39"/>
      <c r="D62" s="13" t="s">
        <v>23</v>
      </c>
      <c r="E62" s="20">
        <v>2169.6849999999999</v>
      </c>
      <c r="F62" s="20">
        <f t="shared" ref="F62:J62" si="27">SUM(F63:F64)</f>
        <v>2399.7350000000001</v>
      </c>
      <c r="G62" s="20">
        <f t="shared" si="27"/>
        <v>0</v>
      </c>
      <c r="H62" s="20">
        <f t="shared" si="27"/>
        <v>0</v>
      </c>
      <c r="I62" s="20">
        <f t="shared" si="27"/>
        <v>0</v>
      </c>
      <c r="J62" s="20">
        <f t="shared" si="27"/>
        <v>0</v>
      </c>
      <c r="K62" s="20">
        <f t="shared" ref="K62:L62" si="28">SUM(K63:K64)</f>
        <v>0</v>
      </c>
      <c r="L62" s="20">
        <f t="shared" si="28"/>
        <v>0</v>
      </c>
      <c r="M62" s="20">
        <v>0</v>
      </c>
      <c r="N62" s="19">
        <f t="shared" si="3"/>
        <v>4569.42</v>
      </c>
    </row>
    <row r="63" spans="1:14" x14ac:dyDescent="0.25">
      <c r="A63" s="38"/>
      <c r="B63" s="39"/>
      <c r="C63" s="39"/>
      <c r="D63" s="6" t="s">
        <v>30</v>
      </c>
      <c r="E63" s="20">
        <v>457.95400000000001</v>
      </c>
      <c r="F63" s="20">
        <v>527.726</v>
      </c>
      <c r="G63" s="20">
        <v>0</v>
      </c>
      <c r="H63" s="20">
        <v>0</v>
      </c>
      <c r="I63" s="20">
        <v>0</v>
      </c>
      <c r="J63" s="20">
        <v>0</v>
      </c>
      <c r="K63" s="20">
        <v>0</v>
      </c>
      <c r="L63" s="20">
        <v>0</v>
      </c>
      <c r="M63" s="20">
        <v>0</v>
      </c>
      <c r="N63" s="19">
        <f t="shared" si="3"/>
        <v>985.68000000000006</v>
      </c>
    </row>
    <row r="64" spans="1:14" x14ac:dyDescent="0.25">
      <c r="A64" s="38"/>
      <c r="B64" s="39"/>
      <c r="C64" s="39"/>
      <c r="D64" s="6" t="s">
        <v>31</v>
      </c>
      <c r="E64" s="20">
        <v>1711.731</v>
      </c>
      <c r="F64" s="20">
        <v>1872.009</v>
      </c>
      <c r="G64" s="20">
        <v>0</v>
      </c>
      <c r="H64" s="20">
        <v>0</v>
      </c>
      <c r="I64" s="20">
        <v>0</v>
      </c>
      <c r="J64" s="20">
        <v>0</v>
      </c>
      <c r="K64" s="20">
        <v>0</v>
      </c>
      <c r="L64" s="20">
        <v>0</v>
      </c>
      <c r="M64" s="20">
        <v>0</v>
      </c>
      <c r="N64" s="19">
        <f t="shared" si="3"/>
        <v>3583.74</v>
      </c>
    </row>
    <row r="65" spans="1:14" ht="33" customHeight="1" x14ac:dyDescent="0.25">
      <c r="A65" s="38"/>
      <c r="B65" s="39"/>
      <c r="C65" s="39"/>
      <c r="D65" s="13" t="s">
        <v>24</v>
      </c>
      <c r="E65" s="20">
        <v>0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0</v>
      </c>
      <c r="M65" s="20">
        <v>0</v>
      </c>
      <c r="N65" s="19">
        <f t="shared" si="3"/>
        <v>0</v>
      </c>
    </row>
    <row r="66" spans="1:14" ht="16.5" customHeight="1" x14ac:dyDescent="0.25">
      <c r="A66" s="38"/>
      <c r="B66" s="39"/>
      <c r="C66" s="39"/>
      <c r="D66" s="13" t="s">
        <v>38</v>
      </c>
      <c r="E66" s="20">
        <v>0</v>
      </c>
      <c r="F66" s="20">
        <v>0</v>
      </c>
      <c r="G66" s="20">
        <v>0</v>
      </c>
      <c r="H66" s="20">
        <v>0</v>
      </c>
      <c r="I66" s="20">
        <v>0</v>
      </c>
      <c r="J66" s="20">
        <v>0</v>
      </c>
      <c r="K66" s="20">
        <v>0</v>
      </c>
      <c r="L66" s="20">
        <v>0</v>
      </c>
      <c r="M66" s="20">
        <v>0</v>
      </c>
      <c r="N66" s="19">
        <f t="shared" si="3"/>
        <v>0</v>
      </c>
    </row>
    <row r="67" spans="1:14" ht="15" customHeight="1" x14ac:dyDescent="0.25">
      <c r="A67" s="38">
        <v>5</v>
      </c>
      <c r="B67" s="39" t="s">
        <v>9</v>
      </c>
      <c r="C67" s="59" t="s">
        <v>77</v>
      </c>
      <c r="D67" s="9" t="s">
        <v>6</v>
      </c>
      <c r="E67" s="20">
        <f>E69+E72</f>
        <v>2595.578</v>
      </c>
      <c r="F67" s="20">
        <f t="shared" ref="F67:M67" si="29">SUM(F69+F72)</f>
        <v>1547.5150000000001</v>
      </c>
      <c r="G67" s="20">
        <f t="shared" si="29"/>
        <v>860.51900000000001</v>
      </c>
      <c r="H67" s="20">
        <f t="shared" si="29"/>
        <v>1247.9970000000001</v>
      </c>
      <c r="I67" s="20">
        <f t="shared" si="29"/>
        <v>738.94100000000003</v>
      </c>
      <c r="J67" s="20">
        <f t="shared" si="29"/>
        <v>1449.769</v>
      </c>
      <c r="K67" s="20">
        <f t="shared" si="29"/>
        <v>1102.6300000000001</v>
      </c>
      <c r="L67" s="20">
        <f t="shared" si="29"/>
        <v>0</v>
      </c>
      <c r="M67" s="20">
        <f t="shared" si="29"/>
        <v>0</v>
      </c>
      <c r="N67" s="19">
        <f t="shared" si="3"/>
        <v>9542.9490000000005</v>
      </c>
    </row>
    <row r="68" spans="1:14" x14ac:dyDescent="0.25">
      <c r="A68" s="38"/>
      <c r="B68" s="39"/>
      <c r="C68" s="60"/>
      <c r="D68" s="13" t="s">
        <v>21</v>
      </c>
      <c r="E68" s="20">
        <v>0</v>
      </c>
      <c r="F68" s="20">
        <v>0</v>
      </c>
      <c r="G68" s="20">
        <v>0</v>
      </c>
      <c r="H68" s="20">
        <v>0</v>
      </c>
      <c r="I68" s="20">
        <v>0</v>
      </c>
      <c r="J68" s="20">
        <v>0</v>
      </c>
      <c r="K68" s="20">
        <v>0</v>
      </c>
      <c r="L68" s="20">
        <v>0</v>
      </c>
      <c r="M68" s="20">
        <v>0</v>
      </c>
      <c r="N68" s="19">
        <f t="shared" si="3"/>
        <v>0</v>
      </c>
    </row>
    <row r="69" spans="1:14" x14ac:dyDescent="0.25">
      <c r="A69" s="38"/>
      <c r="B69" s="39"/>
      <c r="C69" s="60"/>
      <c r="D69" s="13" t="s">
        <v>22</v>
      </c>
      <c r="E69" s="20">
        <f t="shared" ref="E69:M69" si="30">SUM(E70:E71)</f>
        <v>2203.44</v>
      </c>
      <c r="F69" s="20">
        <f t="shared" si="30"/>
        <v>255</v>
      </c>
      <c r="G69" s="20">
        <f t="shared" si="30"/>
        <v>0</v>
      </c>
      <c r="H69" s="20">
        <f t="shared" si="30"/>
        <v>0</v>
      </c>
      <c r="I69" s="20">
        <f t="shared" si="30"/>
        <v>0</v>
      </c>
      <c r="J69" s="20">
        <f t="shared" si="30"/>
        <v>0</v>
      </c>
      <c r="K69" s="20">
        <f t="shared" si="30"/>
        <v>0</v>
      </c>
      <c r="L69" s="20">
        <f t="shared" si="30"/>
        <v>0</v>
      </c>
      <c r="M69" s="20">
        <f t="shared" si="30"/>
        <v>0</v>
      </c>
      <c r="N69" s="19">
        <f t="shared" si="3"/>
        <v>2458.44</v>
      </c>
    </row>
    <row r="70" spans="1:14" ht="32.25" customHeight="1" x14ac:dyDescent="0.25">
      <c r="A70" s="38"/>
      <c r="B70" s="39"/>
      <c r="C70" s="60"/>
      <c r="D70" s="6" t="s">
        <v>32</v>
      </c>
      <c r="E70" s="20">
        <v>299.44</v>
      </c>
      <c r="F70" s="20">
        <v>255</v>
      </c>
      <c r="G70" s="20">
        <v>0</v>
      </c>
      <c r="H70" s="20">
        <v>0</v>
      </c>
      <c r="I70" s="20">
        <v>0</v>
      </c>
      <c r="J70" s="20">
        <v>0</v>
      </c>
      <c r="K70" s="20">
        <v>0</v>
      </c>
      <c r="L70" s="20">
        <v>0</v>
      </c>
      <c r="M70" s="20">
        <v>0</v>
      </c>
      <c r="N70" s="19">
        <f t="shared" si="3"/>
        <v>554.44000000000005</v>
      </c>
    </row>
    <row r="71" spans="1:14" ht="45" x14ac:dyDescent="0.25">
      <c r="A71" s="38"/>
      <c r="B71" s="39"/>
      <c r="C71" s="60"/>
      <c r="D71" s="6" t="s">
        <v>33</v>
      </c>
      <c r="E71" s="20">
        <v>1904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  <c r="K71" s="20">
        <v>0</v>
      </c>
      <c r="L71" s="20">
        <v>0</v>
      </c>
      <c r="M71" s="20">
        <v>0</v>
      </c>
      <c r="N71" s="19">
        <f t="shared" si="3"/>
        <v>1904</v>
      </c>
    </row>
    <row r="72" spans="1:14" x14ac:dyDescent="0.25">
      <c r="A72" s="38"/>
      <c r="B72" s="39"/>
      <c r="C72" s="60"/>
      <c r="D72" s="13" t="s">
        <v>23</v>
      </c>
      <c r="E72" s="20">
        <f>SUM(E73:E76)</f>
        <v>392.13799999999998</v>
      </c>
      <c r="F72" s="20">
        <f>SUM(F73:F76)</f>
        <v>1292.5150000000001</v>
      </c>
      <c r="G72" s="20">
        <f t="shared" ref="G72" si="31">SUM(G73:G76)</f>
        <v>860.51900000000001</v>
      </c>
      <c r="H72" s="20">
        <v>1247.9970000000001</v>
      </c>
      <c r="I72" s="20">
        <f>I73+I74+I75+I76</f>
        <v>738.94100000000003</v>
      </c>
      <c r="J72" s="20">
        <f t="shared" ref="J72" si="32">SUM(J73:J76)</f>
        <v>1449.769</v>
      </c>
      <c r="K72" s="20">
        <f>K76</f>
        <v>1102.6300000000001</v>
      </c>
      <c r="L72" s="20">
        <f t="shared" ref="L72" si="33">SUM(L73:L76)</f>
        <v>0</v>
      </c>
      <c r="M72" s="20">
        <v>0</v>
      </c>
      <c r="N72" s="19">
        <f>SUM(E72:M72)</f>
        <v>7084.509</v>
      </c>
    </row>
    <row r="73" spans="1:14" ht="34.5" customHeight="1" x14ac:dyDescent="0.25">
      <c r="A73" s="38"/>
      <c r="B73" s="39"/>
      <c r="C73" s="60"/>
      <c r="D73" s="6" t="s">
        <v>44</v>
      </c>
      <c r="E73" s="20">
        <v>0</v>
      </c>
      <c r="F73" s="20">
        <v>501.18</v>
      </c>
      <c r="G73" s="20" t="s">
        <v>19</v>
      </c>
      <c r="H73" s="20" t="s">
        <v>19</v>
      </c>
      <c r="I73" s="20">
        <v>0</v>
      </c>
      <c r="J73" s="20">
        <v>0</v>
      </c>
      <c r="K73" s="20">
        <v>0</v>
      </c>
      <c r="L73" s="20">
        <v>0</v>
      </c>
      <c r="M73" s="20">
        <v>0</v>
      </c>
      <c r="N73" s="19">
        <f t="shared" si="3"/>
        <v>501.18</v>
      </c>
    </row>
    <row r="74" spans="1:14" ht="30" x14ac:dyDescent="0.25">
      <c r="A74" s="38"/>
      <c r="B74" s="39"/>
      <c r="C74" s="60"/>
      <c r="D74" s="6" t="s">
        <v>45</v>
      </c>
      <c r="E74" s="20">
        <v>392.13799999999998</v>
      </c>
      <c r="F74" s="20">
        <v>308.35599999999999</v>
      </c>
      <c r="G74" s="20">
        <v>528.20299999999997</v>
      </c>
      <c r="H74" s="20">
        <v>691.94500000000005</v>
      </c>
      <c r="I74" s="20">
        <v>0</v>
      </c>
      <c r="J74" s="20">
        <v>0</v>
      </c>
      <c r="K74" s="20">
        <v>0</v>
      </c>
      <c r="L74" s="20">
        <v>0</v>
      </c>
      <c r="M74" s="20">
        <v>0</v>
      </c>
      <c r="N74" s="19">
        <f t="shared" si="3"/>
        <v>1920.6419999999998</v>
      </c>
    </row>
    <row r="75" spans="1:14" ht="48" customHeight="1" x14ac:dyDescent="0.25">
      <c r="A75" s="38"/>
      <c r="B75" s="39"/>
      <c r="C75" s="60"/>
      <c r="D75" s="6" t="s">
        <v>46</v>
      </c>
      <c r="E75" s="20">
        <v>0</v>
      </c>
      <c r="F75" s="20">
        <v>482.97899999999998</v>
      </c>
      <c r="G75" s="20" t="s">
        <v>19</v>
      </c>
      <c r="H75" s="20" t="s">
        <v>19</v>
      </c>
      <c r="I75" s="20">
        <v>0</v>
      </c>
      <c r="J75" s="20">
        <v>0</v>
      </c>
      <c r="K75" s="20">
        <v>0</v>
      </c>
      <c r="L75" s="20">
        <v>0</v>
      </c>
      <c r="M75" s="20">
        <v>0</v>
      </c>
      <c r="N75" s="19">
        <f t="shared" si="3"/>
        <v>482.97899999999998</v>
      </c>
    </row>
    <row r="76" spans="1:14" ht="45.75" customHeight="1" x14ac:dyDescent="0.25">
      <c r="A76" s="38"/>
      <c r="B76" s="39"/>
      <c r="C76" s="60"/>
      <c r="D76" s="6" t="s">
        <v>53</v>
      </c>
      <c r="E76" s="20">
        <v>0</v>
      </c>
      <c r="F76" s="20">
        <v>0</v>
      </c>
      <c r="G76" s="20">
        <v>332.31599999999997</v>
      </c>
      <c r="H76" s="22">
        <v>610.20000000000005</v>
      </c>
      <c r="I76" s="20">
        <v>738.94100000000003</v>
      </c>
      <c r="J76" s="20">
        <v>1449.769</v>
      </c>
      <c r="K76" s="36">
        <v>1102.6300000000001</v>
      </c>
      <c r="L76" s="20">
        <v>0</v>
      </c>
      <c r="M76" s="20">
        <v>0</v>
      </c>
      <c r="N76" s="37">
        <f>SUM(E76:M76)</f>
        <v>4233.8559999999998</v>
      </c>
    </row>
    <row r="77" spans="1:14" ht="32.25" customHeight="1" x14ac:dyDescent="0.25">
      <c r="A77" s="38"/>
      <c r="B77" s="39"/>
      <c r="C77" s="60"/>
      <c r="D77" s="13" t="s">
        <v>24</v>
      </c>
      <c r="E77" s="20">
        <v>0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  <c r="K77" s="20">
        <v>0</v>
      </c>
      <c r="L77" s="20">
        <v>0</v>
      </c>
      <c r="M77" s="20">
        <v>0</v>
      </c>
      <c r="N77" s="19">
        <f t="shared" si="3"/>
        <v>0</v>
      </c>
    </row>
    <row r="78" spans="1:14" x14ac:dyDescent="0.25">
      <c r="A78" s="38"/>
      <c r="B78" s="39"/>
      <c r="C78" s="61"/>
      <c r="D78" s="26" t="s">
        <v>38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20">
        <v>0</v>
      </c>
      <c r="L78" s="20">
        <v>0</v>
      </c>
      <c r="M78" s="20">
        <v>0</v>
      </c>
      <c r="N78" s="19">
        <f t="shared" si="3"/>
        <v>0</v>
      </c>
    </row>
    <row r="79" spans="1:14" x14ac:dyDescent="0.25">
      <c r="A79" s="38"/>
      <c r="B79" s="39"/>
      <c r="C79" s="49" t="s">
        <v>90</v>
      </c>
      <c r="D79" s="9" t="s">
        <v>6</v>
      </c>
      <c r="E79" s="20">
        <f>SUM(E80:E84)</f>
        <v>0</v>
      </c>
      <c r="F79" s="20">
        <f t="shared" ref="F79:M79" si="34">SUM(F80:F84)</f>
        <v>0</v>
      </c>
      <c r="G79" s="20">
        <f t="shared" si="34"/>
        <v>0</v>
      </c>
      <c r="H79" s="20">
        <f t="shared" si="34"/>
        <v>0</v>
      </c>
      <c r="I79" s="20">
        <f t="shared" si="34"/>
        <v>0</v>
      </c>
      <c r="J79" s="20">
        <f t="shared" si="34"/>
        <v>0</v>
      </c>
      <c r="K79" s="20">
        <f t="shared" si="34"/>
        <v>5875.6</v>
      </c>
      <c r="L79" s="20">
        <f t="shared" si="34"/>
        <v>17153.599999999999</v>
      </c>
      <c r="M79" s="20">
        <f t="shared" si="34"/>
        <v>17153.599999999999</v>
      </c>
      <c r="N79" s="19">
        <f t="shared" si="3"/>
        <v>40182.799999999996</v>
      </c>
    </row>
    <row r="80" spans="1:14" x14ac:dyDescent="0.25">
      <c r="A80" s="38"/>
      <c r="B80" s="39"/>
      <c r="C80" s="50"/>
      <c r="D80" s="26" t="s">
        <v>21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20">
        <v>5302.71</v>
      </c>
      <c r="L80" s="20">
        <v>13851.5</v>
      </c>
      <c r="M80" s="20">
        <v>13851.5</v>
      </c>
      <c r="N80" s="19">
        <f t="shared" ref="N80:N84" si="35">SUM(E80:M80)</f>
        <v>33005.71</v>
      </c>
    </row>
    <row r="81" spans="1:14" x14ac:dyDescent="0.25">
      <c r="A81" s="38"/>
      <c r="B81" s="39"/>
      <c r="C81" s="50"/>
      <c r="D81" s="26" t="s">
        <v>22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20">
        <v>279.08999999999997</v>
      </c>
      <c r="L81" s="20">
        <v>2444.4</v>
      </c>
      <c r="M81" s="20">
        <v>2444.4</v>
      </c>
      <c r="N81" s="19">
        <f t="shared" si="35"/>
        <v>5167.8900000000003</v>
      </c>
    </row>
    <row r="82" spans="1:14" x14ac:dyDescent="0.25">
      <c r="A82" s="38"/>
      <c r="B82" s="39"/>
      <c r="C82" s="50"/>
      <c r="D82" s="26" t="s">
        <v>23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20">
        <v>293.8</v>
      </c>
      <c r="L82" s="20">
        <v>857.7</v>
      </c>
      <c r="M82" s="20">
        <v>857.7</v>
      </c>
      <c r="N82" s="19">
        <f t="shared" si="35"/>
        <v>2009.2</v>
      </c>
    </row>
    <row r="83" spans="1:14" ht="30" x14ac:dyDescent="0.25">
      <c r="A83" s="38"/>
      <c r="B83" s="39"/>
      <c r="C83" s="50"/>
      <c r="D83" s="26" t="s">
        <v>24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  <c r="K83" s="20">
        <v>0</v>
      </c>
      <c r="L83" s="20">
        <v>0</v>
      </c>
      <c r="M83" s="20">
        <v>0</v>
      </c>
      <c r="N83" s="19">
        <f t="shared" si="35"/>
        <v>0</v>
      </c>
    </row>
    <row r="84" spans="1:14" ht="35.25" customHeight="1" x14ac:dyDescent="0.25">
      <c r="A84" s="38"/>
      <c r="B84" s="39"/>
      <c r="C84" s="51"/>
      <c r="D84" s="26" t="s">
        <v>38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  <c r="K84" s="20">
        <v>0</v>
      </c>
      <c r="L84" s="20">
        <v>0</v>
      </c>
      <c r="M84" s="20">
        <v>0</v>
      </c>
      <c r="N84" s="19">
        <f t="shared" si="35"/>
        <v>0</v>
      </c>
    </row>
    <row r="85" spans="1:14" ht="15" customHeight="1" x14ac:dyDescent="0.25">
      <c r="A85" s="53">
        <v>6</v>
      </c>
      <c r="B85" s="39" t="s">
        <v>9</v>
      </c>
      <c r="C85" s="58" t="s">
        <v>59</v>
      </c>
      <c r="D85" s="9" t="s">
        <v>6</v>
      </c>
      <c r="E85" s="20">
        <f t="shared" ref="E85:M85" si="36">E87+E92</f>
        <v>11701.994999999999</v>
      </c>
      <c r="F85" s="20">
        <f t="shared" si="36"/>
        <v>11206.482</v>
      </c>
      <c r="G85" s="20">
        <f t="shared" si="36"/>
        <v>10432.696999999998</v>
      </c>
      <c r="H85" s="20">
        <f t="shared" si="36"/>
        <v>11555.744000000002</v>
      </c>
      <c r="I85" s="20">
        <f t="shared" si="36"/>
        <v>16766.281999999999</v>
      </c>
      <c r="J85" s="20">
        <f t="shared" si="36"/>
        <v>17843.150999999998</v>
      </c>
      <c r="K85" s="20">
        <f t="shared" si="36"/>
        <v>19089.603999999999</v>
      </c>
      <c r="L85" s="20">
        <f t="shared" si="36"/>
        <v>11422.3</v>
      </c>
      <c r="M85" s="20">
        <f t="shared" si="36"/>
        <v>13069.8</v>
      </c>
      <c r="N85" s="19">
        <f t="shared" ref="N85:N96" si="37">SUM(E85:M85)</f>
        <v>123088.05499999999</v>
      </c>
    </row>
    <row r="86" spans="1:14" x14ac:dyDescent="0.25">
      <c r="A86" s="53"/>
      <c r="B86" s="39"/>
      <c r="C86" s="58"/>
      <c r="D86" s="13" t="s">
        <v>21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  <c r="K86" s="20">
        <v>0</v>
      </c>
      <c r="L86" s="20">
        <v>0</v>
      </c>
      <c r="M86" s="20">
        <v>0</v>
      </c>
      <c r="N86" s="19">
        <f t="shared" si="37"/>
        <v>0</v>
      </c>
    </row>
    <row r="87" spans="1:14" x14ac:dyDescent="0.25">
      <c r="A87" s="53"/>
      <c r="B87" s="39"/>
      <c r="C87" s="58"/>
      <c r="D87" s="13" t="s">
        <v>22</v>
      </c>
      <c r="E87" s="20">
        <f>SUM(E88:E91)</f>
        <v>737.471</v>
      </c>
      <c r="F87" s="20">
        <f t="shared" ref="F87:H87" si="38">SUM(F88:F91)</f>
        <v>0</v>
      </c>
      <c r="G87" s="20">
        <f t="shared" si="38"/>
        <v>121.8</v>
      </c>
      <c r="H87" s="20">
        <f t="shared" si="38"/>
        <v>936.48700000000008</v>
      </c>
      <c r="I87" s="20">
        <f>SUM(I88:I91)</f>
        <v>3393.1000000000004</v>
      </c>
      <c r="J87" s="20">
        <f t="shared" ref="J87" si="39">SUM(J88:J91)</f>
        <v>6329.4409999999998</v>
      </c>
      <c r="K87" s="20">
        <f t="shared" ref="K87:M87" si="40">SUM(K88:K91)</f>
        <v>7353.0879999999997</v>
      </c>
      <c r="L87" s="20">
        <f t="shared" si="40"/>
        <v>4319.5</v>
      </c>
      <c r="M87" s="20">
        <f t="shared" si="40"/>
        <v>4529.8</v>
      </c>
      <c r="N87" s="19">
        <f t="shared" si="37"/>
        <v>27720.686999999998</v>
      </c>
    </row>
    <row r="88" spans="1:14" ht="61.5" customHeight="1" x14ac:dyDescent="0.25">
      <c r="A88" s="53"/>
      <c r="B88" s="39"/>
      <c r="C88" s="58"/>
      <c r="D88" s="6" t="s">
        <v>34</v>
      </c>
      <c r="E88" s="20">
        <v>359.2</v>
      </c>
      <c r="F88" s="20">
        <v>0</v>
      </c>
      <c r="G88" s="20">
        <v>0</v>
      </c>
      <c r="H88" s="20">
        <v>520.20000000000005</v>
      </c>
      <c r="I88" s="20">
        <v>342.5</v>
      </c>
      <c r="J88" s="20">
        <v>2195.5</v>
      </c>
      <c r="K88" s="20">
        <v>0</v>
      </c>
      <c r="L88" s="20">
        <v>0</v>
      </c>
      <c r="M88" s="20">
        <v>0</v>
      </c>
      <c r="N88" s="19">
        <f t="shared" si="37"/>
        <v>3417.4</v>
      </c>
    </row>
    <row r="89" spans="1:14" ht="30" x14ac:dyDescent="0.25">
      <c r="A89" s="53"/>
      <c r="B89" s="39"/>
      <c r="C89" s="58"/>
      <c r="D89" s="6" t="s">
        <v>29</v>
      </c>
      <c r="E89" s="20">
        <v>25.870999999999999</v>
      </c>
      <c r="F89" s="20">
        <v>0</v>
      </c>
      <c r="G89" s="20">
        <v>0</v>
      </c>
      <c r="H89" s="20">
        <v>4.048</v>
      </c>
      <c r="I89" s="20">
        <v>2.4</v>
      </c>
      <c r="J89" s="20">
        <v>1.9410000000000001</v>
      </c>
      <c r="K89" s="20">
        <v>1.55</v>
      </c>
      <c r="L89" s="20">
        <v>1.1000000000000001</v>
      </c>
      <c r="M89" s="20">
        <v>1.1000000000000001</v>
      </c>
      <c r="N89" s="19">
        <f t="shared" si="37"/>
        <v>38.01</v>
      </c>
    </row>
    <row r="90" spans="1:14" ht="30" x14ac:dyDescent="0.25">
      <c r="A90" s="53"/>
      <c r="B90" s="39"/>
      <c r="C90" s="58"/>
      <c r="D90" s="6" t="s">
        <v>47</v>
      </c>
      <c r="E90" s="20">
        <v>352.4</v>
      </c>
      <c r="F90" s="20">
        <v>0</v>
      </c>
      <c r="G90" s="20">
        <v>121.8</v>
      </c>
      <c r="H90" s="20">
        <v>232.6</v>
      </c>
      <c r="I90" s="20">
        <v>2777.3</v>
      </c>
      <c r="J90" s="20">
        <v>4132</v>
      </c>
      <c r="K90" s="20">
        <v>7351.5379999999996</v>
      </c>
      <c r="L90" s="20">
        <v>4318.3999999999996</v>
      </c>
      <c r="M90" s="20">
        <v>4528.7</v>
      </c>
      <c r="N90" s="19">
        <f t="shared" si="37"/>
        <v>23814.738000000001</v>
      </c>
    </row>
    <row r="91" spans="1:14" ht="30" x14ac:dyDescent="0.25">
      <c r="A91" s="53"/>
      <c r="B91" s="39"/>
      <c r="C91" s="58"/>
      <c r="D91" s="6" t="s">
        <v>55</v>
      </c>
      <c r="E91" s="20">
        <v>0</v>
      </c>
      <c r="F91" s="20">
        <v>0</v>
      </c>
      <c r="G91" s="20">
        <v>0</v>
      </c>
      <c r="H91" s="20">
        <v>179.63900000000001</v>
      </c>
      <c r="I91" s="20">
        <v>270.89999999999998</v>
      </c>
      <c r="J91" s="20">
        <v>0</v>
      </c>
      <c r="K91" s="20">
        <v>0</v>
      </c>
      <c r="L91" s="20">
        <v>0</v>
      </c>
      <c r="M91" s="20">
        <v>0</v>
      </c>
      <c r="N91" s="19">
        <f t="shared" si="37"/>
        <v>450.53899999999999</v>
      </c>
    </row>
    <row r="92" spans="1:14" x14ac:dyDescent="0.25">
      <c r="A92" s="53"/>
      <c r="B92" s="39"/>
      <c r="C92" s="58"/>
      <c r="D92" s="13" t="s">
        <v>23</v>
      </c>
      <c r="E92" s="20">
        <f>SUM(E93:E94)</f>
        <v>10964.523999999999</v>
      </c>
      <c r="F92" s="20">
        <f t="shared" ref="F92:I92" si="41">SUM(F93:F94)</f>
        <v>11206.482</v>
      </c>
      <c r="G92" s="20">
        <f t="shared" si="41"/>
        <v>10310.896999999999</v>
      </c>
      <c r="H92" s="20">
        <f t="shared" si="41"/>
        <v>10619.257000000001</v>
      </c>
      <c r="I92" s="22">
        <f t="shared" si="41"/>
        <v>13373.182000000001</v>
      </c>
      <c r="J92" s="20">
        <f t="shared" ref="J92" si="42">SUM(J93:J94)</f>
        <v>11513.71</v>
      </c>
      <c r="K92" s="20">
        <f t="shared" ref="K92:M92" si="43">SUM(K93:K94)</f>
        <v>11736.516000000001</v>
      </c>
      <c r="L92" s="20">
        <f t="shared" si="43"/>
        <v>7102.8</v>
      </c>
      <c r="M92" s="20">
        <f t="shared" si="43"/>
        <v>8540</v>
      </c>
      <c r="N92" s="19">
        <f t="shared" si="37"/>
        <v>95367.368000000002</v>
      </c>
    </row>
    <row r="93" spans="1:14" x14ac:dyDescent="0.25">
      <c r="A93" s="53"/>
      <c r="B93" s="39"/>
      <c r="C93" s="58"/>
      <c r="D93" s="6" t="s">
        <v>30</v>
      </c>
      <c r="E93" s="20">
        <v>9918.7659999999996</v>
      </c>
      <c r="F93" s="20">
        <v>10314.65</v>
      </c>
      <c r="G93" s="20">
        <v>9465.9689999999991</v>
      </c>
      <c r="H93" s="20">
        <v>9686.4580000000005</v>
      </c>
      <c r="I93" s="20">
        <v>11811.235000000001</v>
      </c>
      <c r="J93" s="20">
        <v>10309.257</v>
      </c>
      <c r="K93" s="20">
        <v>10234.022000000001</v>
      </c>
      <c r="L93" s="20">
        <v>6171.6</v>
      </c>
      <c r="M93" s="20">
        <v>7355.7</v>
      </c>
      <c r="N93" s="19">
        <f t="shared" si="37"/>
        <v>85267.656999999992</v>
      </c>
    </row>
    <row r="94" spans="1:14" x14ac:dyDescent="0.25">
      <c r="A94" s="53"/>
      <c r="B94" s="39"/>
      <c r="C94" s="58"/>
      <c r="D94" s="6" t="s">
        <v>31</v>
      </c>
      <c r="E94" s="20">
        <v>1045.758</v>
      </c>
      <c r="F94" s="20">
        <v>891.83199999999999</v>
      </c>
      <c r="G94" s="20">
        <v>844.928</v>
      </c>
      <c r="H94" s="20">
        <v>932.79899999999998</v>
      </c>
      <c r="I94" s="20">
        <v>1561.9469999999999</v>
      </c>
      <c r="J94" s="20">
        <v>1204.453</v>
      </c>
      <c r="K94" s="20">
        <v>1502.4939999999999</v>
      </c>
      <c r="L94" s="20">
        <v>931.2</v>
      </c>
      <c r="M94" s="20">
        <v>1184.3</v>
      </c>
      <c r="N94" s="19">
        <f t="shared" si="37"/>
        <v>10099.710999999999</v>
      </c>
    </row>
    <row r="95" spans="1:14" ht="30" x14ac:dyDescent="0.25">
      <c r="A95" s="53"/>
      <c r="B95" s="39"/>
      <c r="C95" s="58"/>
      <c r="D95" s="13" t="s">
        <v>24</v>
      </c>
      <c r="E95" s="20">
        <v>0</v>
      </c>
      <c r="F95" s="20">
        <v>0</v>
      </c>
      <c r="G95" s="20">
        <v>0</v>
      </c>
      <c r="H95" s="20">
        <v>0</v>
      </c>
      <c r="I95" s="20">
        <v>0</v>
      </c>
      <c r="J95" s="20">
        <v>0</v>
      </c>
      <c r="K95" s="20">
        <v>0</v>
      </c>
      <c r="L95" s="20">
        <v>0</v>
      </c>
      <c r="M95" s="20">
        <v>0</v>
      </c>
      <c r="N95" s="19">
        <f t="shared" si="37"/>
        <v>0</v>
      </c>
    </row>
    <row r="96" spans="1:14" x14ac:dyDescent="0.25">
      <c r="A96" s="53"/>
      <c r="B96" s="39"/>
      <c r="C96" s="58"/>
      <c r="D96" s="13" t="s">
        <v>38</v>
      </c>
      <c r="E96" s="20">
        <v>0</v>
      </c>
      <c r="F96" s="20">
        <v>0</v>
      </c>
      <c r="G96" s="20">
        <v>0</v>
      </c>
      <c r="H96" s="20">
        <v>0</v>
      </c>
      <c r="I96" s="20">
        <v>0</v>
      </c>
      <c r="J96" s="20">
        <v>0</v>
      </c>
      <c r="K96" s="20"/>
      <c r="L96" s="20"/>
      <c r="M96" s="20"/>
      <c r="N96" s="19">
        <f t="shared" si="37"/>
        <v>0</v>
      </c>
    </row>
    <row r="97" spans="1:18" x14ac:dyDescent="0.25">
      <c r="A97" s="38">
        <v>7</v>
      </c>
      <c r="B97" s="39" t="s">
        <v>9</v>
      </c>
      <c r="C97" s="39" t="s">
        <v>52</v>
      </c>
      <c r="D97" s="9" t="s">
        <v>6</v>
      </c>
      <c r="E97" s="20">
        <f>E100+E98+E99</f>
        <v>1654.953</v>
      </c>
      <c r="F97" s="20">
        <f t="shared" ref="F97:L97" si="44">F100+F98+F99</f>
        <v>1383.6590000000001</v>
      </c>
      <c r="G97" s="20">
        <f t="shared" si="44"/>
        <v>2457.4570000000003</v>
      </c>
      <c r="H97" s="20">
        <f t="shared" si="44"/>
        <v>0</v>
      </c>
      <c r="I97" s="20">
        <f t="shared" si="44"/>
        <v>0</v>
      </c>
      <c r="J97" s="20">
        <f t="shared" si="44"/>
        <v>0</v>
      </c>
      <c r="K97" s="20">
        <f t="shared" si="44"/>
        <v>0</v>
      </c>
      <c r="L97" s="20">
        <f t="shared" si="44"/>
        <v>0</v>
      </c>
      <c r="M97" s="20">
        <v>0</v>
      </c>
      <c r="N97" s="19">
        <f t="shared" ref="N97:N141" si="45">SUM(E97:M97)</f>
        <v>5496.0690000000004</v>
      </c>
    </row>
    <row r="98" spans="1:18" x14ac:dyDescent="0.25">
      <c r="A98" s="38"/>
      <c r="B98" s="39"/>
      <c r="C98" s="39"/>
      <c r="D98" s="13" t="s">
        <v>21</v>
      </c>
      <c r="E98" s="20">
        <v>0</v>
      </c>
      <c r="F98" s="20">
        <v>0</v>
      </c>
      <c r="G98" s="20">
        <v>0</v>
      </c>
      <c r="H98" s="20">
        <v>0</v>
      </c>
      <c r="I98" s="20">
        <v>0</v>
      </c>
      <c r="J98" s="20">
        <v>0</v>
      </c>
      <c r="K98" s="20">
        <v>0</v>
      </c>
      <c r="L98" s="20">
        <v>0</v>
      </c>
      <c r="M98" s="20">
        <v>0</v>
      </c>
      <c r="N98" s="19">
        <f t="shared" si="45"/>
        <v>0</v>
      </c>
    </row>
    <row r="99" spans="1:18" x14ac:dyDescent="0.25">
      <c r="A99" s="38"/>
      <c r="B99" s="39"/>
      <c r="C99" s="39"/>
      <c r="D99" s="13" t="s">
        <v>22</v>
      </c>
      <c r="E99" s="20">
        <v>0</v>
      </c>
      <c r="F99" s="20">
        <v>0</v>
      </c>
      <c r="G99" s="20">
        <v>2065.4</v>
      </c>
      <c r="H99" s="20">
        <v>0</v>
      </c>
      <c r="I99" s="20">
        <v>0</v>
      </c>
      <c r="J99" s="20">
        <v>0</v>
      </c>
      <c r="K99" s="20">
        <v>0</v>
      </c>
      <c r="L99" s="20">
        <v>0</v>
      </c>
      <c r="M99" s="20">
        <v>0</v>
      </c>
      <c r="N99" s="19">
        <f t="shared" si="45"/>
        <v>2065.4</v>
      </c>
    </row>
    <row r="100" spans="1:18" x14ac:dyDescent="0.25">
      <c r="A100" s="38"/>
      <c r="B100" s="39"/>
      <c r="C100" s="39"/>
      <c r="D100" s="13" t="s">
        <v>23</v>
      </c>
      <c r="E100" s="20">
        <v>1654.953</v>
      </c>
      <c r="F100" s="20">
        <v>1383.6590000000001</v>
      </c>
      <c r="G100" s="20">
        <v>392.05700000000002</v>
      </c>
      <c r="H100" s="20">
        <v>0</v>
      </c>
      <c r="I100" s="20">
        <v>0</v>
      </c>
      <c r="J100" s="20">
        <v>0</v>
      </c>
      <c r="K100" s="20">
        <v>0</v>
      </c>
      <c r="L100" s="20">
        <v>0</v>
      </c>
      <c r="M100" s="20">
        <v>0</v>
      </c>
      <c r="N100" s="19">
        <f t="shared" si="45"/>
        <v>3430.6689999999999</v>
      </c>
    </row>
    <row r="101" spans="1:18" ht="33" customHeight="1" x14ac:dyDescent="0.25">
      <c r="A101" s="38"/>
      <c r="B101" s="39"/>
      <c r="C101" s="39"/>
      <c r="D101" s="13" t="s">
        <v>24</v>
      </c>
      <c r="E101" s="20">
        <v>0</v>
      </c>
      <c r="F101" s="20">
        <v>0</v>
      </c>
      <c r="G101" s="20">
        <v>0</v>
      </c>
      <c r="H101" s="20">
        <v>0</v>
      </c>
      <c r="I101" s="20">
        <v>0</v>
      </c>
      <c r="J101" s="20">
        <v>0</v>
      </c>
      <c r="K101" s="20">
        <v>0</v>
      </c>
      <c r="L101" s="20">
        <v>0</v>
      </c>
      <c r="M101" s="20">
        <v>0</v>
      </c>
      <c r="N101" s="19">
        <f t="shared" si="45"/>
        <v>0</v>
      </c>
    </row>
    <row r="102" spans="1:18" ht="80.25" customHeight="1" x14ac:dyDescent="0.25">
      <c r="A102" s="38"/>
      <c r="B102" s="39"/>
      <c r="C102" s="39"/>
      <c r="D102" s="13" t="s">
        <v>38</v>
      </c>
      <c r="E102" s="20">
        <v>0</v>
      </c>
      <c r="F102" s="20">
        <v>0</v>
      </c>
      <c r="G102" s="20">
        <v>0</v>
      </c>
      <c r="H102" s="20">
        <v>0</v>
      </c>
      <c r="I102" s="20">
        <v>0</v>
      </c>
      <c r="J102" s="20">
        <v>0</v>
      </c>
      <c r="K102" s="20">
        <v>0</v>
      </c>
      <c r="L102" s="20">
        <v>0</v>
      </c>
      <c r="M102" s="20">
        <v>0</v>
      </c>
      <c r="N102" s="19">
        <f t="shared" si="45"/>
        <v>0</v>
      </c>
    </row>
    <row r="103" spans="1:18" x14ac:dyDescent="0.25">
      <c r="A103" s="38">
        <v>8</v>
      </c>
      <c r="B103" s="39" t="s">
        <v>9</v>
      </c>
      <c r="C103" s="39" t="s">
        <v>15</v>
      </c>
      <c r="D103" s="9" t="s">
        <v>6</v>
      </c>
      <c r="E103" s="20">
        <f>E105</f>
        <v>11728.396999999999</v>
      </c>
      <c r="F103" s="20">
        <f t="shared" ref="F103:M103" si="46">F105</f>
        <v>12458.5</v>
      </c>
      <c r="G103" s="20">
        <f t="shared" si="46"/>
        <v>12177.989</v>
      </c>
      <c r="H103" s="20">
        <f t="shared" si="46"/>
        <v>12440.5</v>
      </c>
      <c r="I103" s="20">
        <f t="shared" si="46"/>
        <v>11856.3</v>
      </c>
      <c r="J103" s="20">
        <f t="shared" si="46"/>
        <v>12372.501</v>
      </c>
      <c r="K103" s="20">
        <f t="shared" si="46"/>
        <v>12326.277</v>
      </c>
      <c r="L103" s="20">
        <f t="shared" si="46"/>
        <v>13193.7</v>
      </c>
      <c r="M103" s="20">
        <f t="shared" si="46"/>
        <v>12981.7</v>
      </c>
      <c r="N103" s="19">
        <f t="shared" si="45"/>
        <v>111535.864</v>
      </c>
      <c r="Q103" s="3"/>
      <c r="R103" s="3"/>
    </row>
    <row r="104" spans="1:18" x14ac:dyDescent="0.25">
      <c r="A104" s="38"/>
      <c r="B104" s="39"/>
      <c r="C104" s="39"/>
      <c r="D104" s="13" t="s">
        <v>21</v>
      </c>
      <c r="E104" s="20">
        <v>0</v>
      </c>
      <c r="F104" s="20">
        <v>0</v>
      </c>
      <c r="G104" s="20">
        <v>0</v>
      </c>
      <c r="H104" s="20">
        <v>0</v>
      </c>
      <c r="I104" s="20">
        <v>0</v>
      </c>
      <c r="J104" s="20">
        <v>0</v>
      </c>
      <c r="K104" s="20">
        <v>0</v>
      </c>
      <c r="L104" s="20">
        <v>0</v>
      </c>
      <c r="M104" s="20">
        <v>0</v>
      </c>
      <c r="N104" s="19">
        <f t="shared" si="45"/>
        <v>0</v>
      </c>
    </row>
    <row r="105" spans="1:18" x14ac:dyDescent="0.25">
      <c r="A105" s="38"/>
      <c r="B105" s="39"/>
      <c r="C105" s="39"/>
      <c r="D105" s="13" t="s">
        <v>22</v>
      </c>
      <c r="E105" s="20">
        <f>SUM(E106:E107)</f>
        <v>11728.396999999999</v>
      </c>
      <c r="F105" s="20">
        <f t="shared" ref="F105:M105" si="47">SUM(F106:F107)</f>
        <v>12458.5</v>
      </c>
      <c r="G105" s="20">
        <f t="shared" si="47"/>
        <v>12177.989</v>
      </c>
      <c r="H105" s="20">
        <f t="shared" si="47"/>
        <v>12440.5</v>
      </c>
      <c r="I105" s="20">
        <f t="shared" si="47"/>
        <v>11856.3</v>
      </c>
      <c r="J105" s="20">
        <f t="shared" ref="J105" si="48">SUM(J106:J107)</f>
        <v>12372.501</v>
      </c>
      <c r="K105" s="20">
        <f t="shared" si="47"/>
        <v>12326.277</v>
      </c>
      <c r="L105" s="20">
        <f t="shared" si="47"/>
        <v>13193.7</v>
      </c>
      <c r="M105" s="20">
        <f t="shared" si="47"/>
        <v>12981.7</v>
      </c>
      <c r="N105" s="19">
        <f t="shared" si="45"/>
        <v>111535.864</v>
      </c>
      <c r="Q105" s="3"/>
      <c r="R105" s="3"/>
    </row>
    <row r="106" spans="1:18" ht="184.5" customHeight="1" x14ac:dyDescent="0.25">
      <c r="A106" s="38"/>
      <c r="B106" s="39"/>
      <c r="C106" s="39"/>
      <c r="D106" s="6" t="s">
        <v>78</v>
      </c>
      <c r="E106" s="20">
        <v>10535.996999999999</v>
      </c>
      <c r="F106" s="20">
        <v>11193.7</v>
      </c>
      <c r="G106" s="20">
        <v>10835</v>
      </c>
      <c r="H106" s="20">
        <v>10979</v>
      </c>
      <c r="I106" s="20">
        <v>10500</v>
      </c>
      <c r="J106" s="20">
        <v>10716.601000000001</v>
      </c>
      <c r="K106" s="20">
        <v>10562.576999999999</v>
      </c>
      <c r="L106" s="20">
        <v>11430</v>
      </c>
      <c r="M106" s="20">
        <v>11430</v>
      </c>
      <c r="N106" s="19">
        <f t="shared" si="45"/>
        <v>98182.875</v>
      </c>
    </row>
    <row r="107" spans="1:18" ht="77.25" customHeight="1" x14ac:dyDescent="0.25">
      <c r="A107" s="38"/>
      <c r="B107" s="39"/>
      <c r="C107" s="39"/>
      <c r="D107" s="6" t="s">
        <v>35</v>
      </c>
      <c r="E107" s="20">
        <v>1192.4000000000001</v>
      </c>
      <c r="F107" s="20">
        <v>1264.8</v>
      </c>
      <c r="G107" s="20">
        <v>1342.989</v>
      </c>
      <c r="H107" s="20">
        <v>1461.5</v>
      </c>
      <c r="I107" s="20">
        <v>1356.3</v>
      </c>
      <c r="J107" s="20">
        <v>1655.9</v>
      </c>
      <c r="K107" s="20">
        <v>1763.7</v>
      </c>
      <c r="L107" s="20">
        <v>1763.7</v>
      </c>
      <c r="M107" s="20">
        <v>1551.7</v>
      </c>
      <c r="N107" s="19">
        <f t="shared" si="45"/>
        <v>13352.989000000003</v>
      </c>
    </row>
    <row r="108" spans="1:18" x14ac:dyDescent="0.25">
      <c r="A108" s="38"/>
      <c r="B108" s="39"/>
      <c r="C108" s="39"/>
      <c r="D108" s="13" t="s">
        <v>23</v>
      </c>
      <c r="E108" s="20">
        <f>E109+E110</f>
        <v>0</v>
      </c>
      <c r="F108" s="20">
        <f t="shared" ref="F108:M108" si="49">F109+F110</f>
        <v>0</v>
      </c>
      <c r="G108" s="20">
        <f t="shared" si="49"/>
        <v>0</v>
      </c>
      <c r="H108" s="20">
        <f t="shared" si="49"/>
        <v>0</v>
      </c>
      <c r="I108" s="20">
        <f t="shared" si="49"/>
        <v>0</v>
      </c>
      <c r="J108" s="20">
        <f t="shared" si="49"/>
        <v>0</v>
      </c>
      <c r="K108" s="20">
        <f t="shared" si="49"/>
        <v>0</v>
      </c>
      <c r="L108" s="20">
        <f t="shared" si="49"/>
        <v>0</v>
      </c>
      <c r="M108" s="20">
        <f t="shared" si="49"/>
        <v>0</v>
      </c>
      <c r="N108" s="19">
        <f t="shared" si="45"/>
        <v>0</v>
      </c>
    </row>
    <row r="109" spans="1:18" x14ac:dyDescent="0.25">
      <c r="A109" s="38"/>
      <c r="B109" s="39"/>
      <c r="C109" s="39"/>
      <c r="D109" s="6" t="s">
        <v>30</v>
      </c>
      <c r="E109" s="20">
        <v>0</v>
      </c>
      <c r="F109" s="20">
        <v>0</v>
      </c>
      <c r="G109" s="20">
        <v>0</v>
      </c>
      <c r="H109" s="20">
        <v>0</v>
      </c>
      <c r="I109" s="20">
        <v>0</v>
      </c>
      <c r="J109" s="20">
        <v>0</v>
      </c>
      <c r="K109" s="20">
        <v>0</v>
      </c>
      <c r="L109" s="20">
        <v>0</v>
      </c>
      <c r="M109" s="20">
        <v>0</v>
      </c>
      <c r="N109" s="19">
        <f t="shared" si="45"/>
        <v>0</v>
      </c>
    </row>
    <row r="110" spans="1:18" x14ac:dyDescent="0.25">
      <c r="A110" s="38"/>
      <c r="B110" s="39"/>
      <c r="C110" s="39"/>
      <c r="D110" s="6" t="s">
        <v>31</v>
      </c>
      <c r="E110" s="20">
        <v>0</v>
      </c>
      <c r="F110" s="20">
        <v>0</v>
      </c>
      <c r="G110" s="20">
        <v>0</v>
      </c>
      <c r="H110" s="20">
        <v>0</v>
      </c>
      <c r="I110" s="20">
        <v>0</v>
      </c>
      <c r="J110" s="20">
        <v>0</v>
      </c>
      <c r="K110" s="20">
        <v>0</v>
      </c>
      <c r="L110" s="20">
        <v>0</v>
      </c>
      <c r="M110" s="20">
        <v>0</v>
      </c>
      <c r="N110" s="19">
        <f t="shared" si="45"/>
        <v>0</v>
      </c>
    </row>
    <row r="111" spans="1:18" ht="33" customHeight="1" x14ac:dyDescent="0.25">
      <c r="A111" s="38"/>
      <c r="B111" s="39"/>
      <c r="C111" s="39"/>
      <c r="D111" s="13" t="s">
        <v>24</v>
      </c>
      <c r="E111" s="20">
        <v>0</v>
      </c>
      <c r="F111" s="20">
        <v>0</v>
      </c>
      <c r="G111" s="20">
        <v>0</v>
      </c>
      <c r="H111" s="20">
        <v>0</v>
      </c>
      <c r="I111" s="20">
        <v>0</v>
      </c>
      <c r="J111" s="20">
        <v>0</v>
      </c>
      <c r="K111" s="20">
        <v>0</v>
      </c>
      <c r="L111" s="20">
        <v>0</v>
      </c>
      <c r="M111" s="20">
        <v>0</v>
      </c>
      <c r="N111" s="19">
        <f t="shared" si="45"/>
        <v>0</v>
      </c>
    </row>
    <row r="112" spans="1:18" x14ac:dyDescent="0.25">
      <c r="A112" s="38"/>
      <c r="B112" s="39"/>
      <c r="C112" s="39"/>
      <c r="D112" s="13" t="s">
        <v>25</v>
      </c>
      <c r="E112" s="20">
        <v>0</v>
      </c>
      <c r="F112" s="20">
        <v>0</v>
      </c>
      <c r="G112" s="20">
        <v>0</v>
      </c>
      <c r="H112" s="20">
        <v>0</v>
      </c>
      <c r="I112" s="20">
        <v>0</v>
      </c>
      <c r="J112" s="20">
        <v>0</v>
      </c>
      <c r="K112" s="20">
        <v>0</v>
      </c>
      <c r="L112" s="20">
        <v>0</v>
      </c>
      <c r="M112" s="20">
        <v>0</v>
      </c>
      <c r="N112" s="19">
        <f t="shared" si="45"/>
        <v>0</v>
      </c>
    </row>
    <row r="113" spans="1:14" x14ac:dyDescent="0.25">
      <c r="A113" s="38">
        <v>9</v>
      </c>
      <c r="B113" s="58" t="s">
        <v>9</v>
      </c>
      <c r="C113" s="39" t="s">
        <v>17</v>
      </c>
      <c r="D113" s="9" t="s">
        <v>6</v>
      </c>
      <c r="E113" s="20">
        <f>E115+E121</f>
        <v>21931.648999999998</v>
      </c>
      <c r="F113" s="20">
        <f t="shared" ref="F113:M113" si="50">F115+F121</f>
        <v>20692.927</v>
      </c>
      <c r="G113" s="20">
        <f t="shared" si="50"/>
        <v>20976.046999999999</v>
      </c>
      <c r="H113" s="20">
        <f t="shared" si="50"/>
        <v>16959.149000000001</v>
      </c>
      <c r="I113" s="20">
        <f t="shared" si="50"/>
        <v>18946.629000000001</v>
      </c>
      <c r="J113" s="20">
        <f t="shared" si="50"/>
        <v>18226.718999999997</v>
      </c>
      <c r="K113" s="20">
        <f t="shared" si="50"/>
        <v>17969.411999999997</v>
      </c>
      <c r="L113" s="20">
        <f t="shared" si="50"/>
        <v>14101.2</v>
      </c>
      <c r="M113" s="20">
        <f t="shared" si="50"/>
        <v>13456.5</v>
      </c>
      <c r="N113" s="19">
        <f t="shared" si="45"/>
        <v>163260.23200000002</v>
      </c>
    </row>
    <row r="114" spans="1:14" x14ac:dyDescent="0.25">
      <c r="A114" s="38"/>
      <c r="B114" s="58"/>
      <c r="C114" s="39"/>
      <c r="D114" s="13" t="s">
        <v>21</v>
      </c>
      <c r="E114" s="20">
        <v>0</v>
      </c>
      <c r="F114" s="20">
        <v>0</v>
      </c>
      <c r="G114" s="20">
        <v>0</v>
      </c>
      <c r="H114" s="20">
        <v>0</v>
      </c>
      <c r="I114" s="20">
        <v>0</v>
      </c>
      <c r="J114" s="20">
        <v>0</v>
      </c>
      <c r="K114" s="20">
        <v>0</v>
      </c>
      <c r="L114" s="20">
        <v>0</v>
      </c>
      <c r="M114" s="20">
        <v>0</v>
      </c>
      <c r="N114" s="19">
        <f t="shared" si="45"/>
        <v>0</v>
      </c>
    </row>
    <row r="115" spans="1:14" x14ac:dyDescent="0.25">
      <c r="A115" s="38"/>
      <c r="B115" s="58"/>
      <c r="C115" s="39"/>
      <c r="D115" s="13" t="s">
        <v>22</v>
      </c>
      <c r="E115" s="20">
        <f>SUM(E116:E120)</f>
        <v>8357.4950000000008</v>
      </c>
      <c r="F115" s="20">
        <f t="shared" ref="F115:H115" si="51">SUM(F116:F120)</f>
        <v>9464.887999999999</v>
      </c>
      <c r="G115" s="20">
        <f t="shared" si="51"/>
        <v>8677.2000000000007</v>
      </c>
      <c r="H115" s="20">
        <f t="shared" si="51"/>
        <v>3742.2469999999998</v>
      </c>
      <c r="I115" s="20">
        <f>SUM(I116:I120)</f>
        <v>6275.835</v>
      </c>
      <c r="J115" s="20">
        <f t="shared" ref="J115" si="52">SUM(J116:J120)</f>
        <v>6587.3009999999995</v>
      </c>
      <c r="K115" s="20">
        <f t="shared" ref="K115:M115" si="53">SUM(K116:K120)</f>
        <v>8757.9419999999991</v>
      </c>
      <c r="L115" s="20">
        <f t="shared" si="53"/>
        <v>6338.1</v>
      </c>
      <c r="M115" s="20">
        <f t="shared" si="53"/>
        <v>6516.9</v>
      </c>
      <c r="N115" s="19">
        <f t="shared" si="45"/>
        <v>64717.907999999996</v>
      </c>
    </row>
    <row r="116" spans="1:14" ht="30" x14ac:dyDescent="0.25">
      <c r="A116" s="38"/>
      <c r="B116" s="58"/>
      <c r="C116" s="39"/>
      <c r="D116" s="6" t="s">
        <v>36</v>
      </c>
      <c r="E116" s="20">
        <v>154.678</v>
      </c>
      <c r="F116" s="20">
        <v>157.89099999999999</v>
      </c>
      <c r="G116" s="20">
        <v>191.57499999999999</v>
      </c>
      <c r="H116" s="20">
        <v>114.526</v>
      </c>
      <c r="I116" s="20">
        <v>82.558000000000007</v>
      </c>
      <c r="J116" s="20">
        <v>74.498999999999995</v>
      </c>
      <c r="K116" s="20">
        <v>65.185000000000002</v>
      </c>
      <c r="L116" s="20">
        <v>76.8</v>
      </c>
      <c r="M116" s="20">
        <v>76.8</v>
      </c>
      <c r="N116" s="19">
        <f t="shared" si="45"/>
        <v>994.51199999999994</v>
      </c>
    </row>
    <row r="117" spans="1:14" ht="30" x14ac:dyDescent="0.25">
      <c r="A117" s="38"/>
      <c r="B117" s="58"/>
      <c r="C117" s="39"/>
      <c r="D117" s="6" t="s">
        <v>37</v>
      </c>
      <c r="E117" s="20">
        <v>7815.3220000000001</v>
      </c>
      <c r="F117" s="20">
        <v>7350.6970000000001</v>
      </c>
      <c r="G117" s="20">
        <v>7903.4250000000002</v>
      </c>
      <c r="H117" s="20">
        <v>2670.4740000000002</v>
      </c>
      <c r="I117" s="20">
        <v>2919.0419999999999</v>
      </c>
      <c r="J117" s="20">
        <v>2429.6019999999999</v>
      </c>
      <c r="K117" s="20">
        <v>1516.248</v>
      </c>
      <c r="L117" s="20">
        <v>2559.1999999999998</v>
      </c>
      <c r="M117" s="20">
        <v>2559.1999999999998</v>
      </c>
      <c r="N117" s="19">
        <f t="shared" si="45"/>
        <v>37723.209999999992</v>
      </c>
    </row>
    <row r="118" spans="1:14" ht="30" x14ac:dyDescent="0.25">
      <c r="A118" s="38"/>
      <c r="B118" s="58"/>
      <c r="C118" s="39"/>
      <c r="D118" s="6" t="s">
        <v>29</v>
      </c>
      <c r="E118" s="20">
        <v>49.295000000000002</v>
      </c>
      <c r="F118" s="20">
        <v>0</v>
      </c>
      <c r="G118" s="20">
        <v>0</v>
      </c>
      <c r="H118" s="20">
        <v>31.49</v>
      </c>
      <c r="I118" s="20">
        <v>30.9</v>
      </c>
      <c r="J118" s="20">
        <v>20.9</v>
      </c>
      <c r="K118" s="20">
        <v>27.609000000000002</v>
      </c>
      <c r="L118" s="20">
        <v>28.8</v>
      </c>
      <c r="M118" s="20">
        <v>28.8</v>
      </c>
      <c r="N118" s="19">
        <f t="shared" si="45"/>
        <v>217.79400000000004</v>
      </c>
    </row>
    <row r="119" spans="1:14" ht="30.75" customHeight="1" x14ac:dyDescent="0.25">
      <c r="A119" s="38"/>
      <c r="B119" s="58"/>
      <c r="C119" s="39"/>
      <c r="D119" s="6" t="s">
        <v>47</v>
      </c>
      <c r="E119" s="20">
        <v>338.2</v>
      </c>
      <c r="F119" s="20">
        <v>1956.3</v>
      </c>
      <c r="G119" s="20">
        <v>582.20000000000005</v>
      </c>
      <c r="H119" s="22">
        <v>869.8</v>
      </c>
      <c r="I119" s="20">
        <v>3166.335</v>
      </c>
      <c r="J119" s="20">
        <v>4062.3</v>
      </c>
      <c r="K119" s="20">
        <v>7148.9</v>
      </c>
      <c r="L119" s="20">
        <v>3673.3</v>
      </c>
      <c r="M119" s="20">
        <v>3852.1</v>
      </c>
      <c r="N119" s="19">
        <f t="shared" si="45"/>
        <v>25649.434999999998</v>
      </c>
    </row>
    <row r="120" spans="1:14" ht="30.75" customHeight="1" x14ac:dyDescent="0.25">
      <c r="A120" s="38"/>
      <c r="B120" s="58"/>
      <c r="C120" s="39"/>
      <c r="D120" s="6" t="s">
        <v>55</v>
      </c>
      <c r="E120" s="20">
        <v>0</v>
      </c>
      <c r="F120" s="20">
        <v>0</v>
      </c>
      <c r="G120" s="20">
        <v>0</v>
      </c>
      <c r="H120" s="20">
        <v>55.957000000000001</v>
      </c>
      <c r="I120" s="20">
        <v>77</v>
      </c>
      <c r="J120" s="20">
        <v>0</v>
      </c>
      <c r="K120" s="20">
        <v>0</v>
      </c>
      <c r="L120" s="20">
        <v>0</v>
      </c>
      <c r="M120" s="20">
        <v>0</v>
      </c>
      <c r="N120" s="19">
        <f t="shared" si="45"/>
        <v>132.95699999999999</v>
      </c>
    </row>
    <row r="121" spans="1:14" x14ac:dyDescent="0.25">
      <c r="A121" s="38"/>
      <c r="B121" s="58"/>
      <c r="C121" s="39"/>
      <c r="D121" s="13" t="s">
        <v>23</v>
      </c>
      <c r="E121" s="20">
        <f>SUM(E122:E123)</f>
        <v>13574.153999999999</v>
      </c>
      <c r="F121" s="20">
        <f t="shared" ref="F121:M121" si="54">SUM(F122:F123)</f>
        <v>11228.039000000001</v>
      </c>
      <c r="G121" s="20">
        <f t="shared" si="54"/>
        <v>12298.847</v>
      </c>
      <c r="H121" s="22">
        <f t="shared" si="54"/>
        <v>13216.902</v>
      </c>
      <c r="I121" s="22">
        <f t="shared" si="54"/>
        <v>12670.794</v>
      </c>
      <c r="J121" s="20">
        <f t="shared" ref="J121" si="55">SUM(J122:J123)</f>
        <v>11639.418</v>
      </c>
      <c r="K121" s="20">
        <f t="shared" si="54"/>
        <v>9211.4699999999993</v>
      </c>
      <c r="L121" s="20">
        <f t="shared" si="54"/>
        <v>7763.0999999999995</v>
      </c>
      <c r="M121" s="20">
        <f t="shared" si="54"/>
        <v>6939.5999999999995</v>
      </c>
      <c r="N121" s="19">
        <f t="shared" si="45"/>
        <v>98542.324000000022</v>
      </c>
    </row>
    <row r="122" spans="1:14" x14ac:dyDescent="0.25">
      <c r="A122" s="38"/>
      <c r="B122" s="58"/>
      <c r="C122" s="39"/>
      <c r="D122" s="6" t="s">
        <v>30</v>
      </c>
      <c r="E122" s="20">
        <v>11343.773999999999</v>
      </c>
      <c r="F122" s="20">
        <v>9730.0650000000005</v>
      </c>
      <c r="G122" s="20">
        <v>10874.136</v>
      </c>
      <c r="H122" s="22">
        <v>12059.027</v>
      </c>
      <c r="I122" s="22">
        <v>10584.587</v>
      </c>
      <c r="J122" s="22">
        <v>9717.9120000000003</v>
      </c>
      <c r="K122" s="22">
        <v>7071.9179999999997</v>
      </c>
      <c r="L122" s="22">
        <v>7101.7</v>
      </c>
      <c r="M122" s="22">
        <v>6260.9</v>
      </c>
      <c r="N122" s="19">
        <f t="shared" si="45"/>
        <v>84744.019</v>
      </c>
    </row>
    <row r="123" spans="1:14" x14ac:dyDescent="0.25">
      <c r="A123" s="38"/>
      <c r="B123" s="58"/>
      <c r="C123" s="39"/>
      <c r="D123" s="6" t="s">
        <v>31</v>
      </c>
      <c r="E123" s="20">
        <v>2230.38</v>
      </c>
      <c r="F123" s="20">
        <v>1497.9739999999999</v>
      </c>
      <c r="G123" s="20">
        <v>1424.711</v>
      </c>
      <c r="H123" s="20">
        <v>1157.875</v>
      </c>
      <c r="I123" s="20">
        <v>2086.2069999999999</v>
      </c>
      <c r="J123" s="22">
        <v>1921.5060000000001</v>
      </c>
      <c r="K123" s="22">
        <v>2139.5520000000001</v>
      </c>
      <c r="L123" s="22">
        <v>661.4</v>
      </c>
      <c r="M123" s="22">
        <v>678.7</v>
      </c>
      <c r="N123" s="19">
        <f t="shared" si="45"/>
        <v>13798.305</v>
      </c>
    </row>
    <row r="124" spans="1:14" ht="31.5" customHeight="1" x14ac:dyDescent="0.25">
      <c r="A124" s="38"/>
      <c r="B124" s="58"/>
      <c r="C124" s="39"/>
      <c r="D124" s="13" t="s">
        <v>24</v>
      </c>
      <c r="E124" s="20">
        <v>0</v>
      </c>
      <c r="F124" s="20">
        <v>0</v>
      </c>
      <c r="G124" s="20">
        <v>0</v>
      </c>
      <c r="H124" s="20">
        <v>0</v>
      </c>
      <c r="I124" s="20">
        <v>0</v>
      </c>
      <c r="J124" s="20">
        <v>0</v>
      </c>
      <c r="K124" s="20">
        <v>0</v>
      </c>
      <c r="L124" s="20">
        <v>0</v>
      </c>
      <c r="M124" s="20">
        <v>0</v>
      </c>
      <c r="N124" s="19">
        <f t="shared" si="45"/>
        <v>0</v>
      </c>
    </row>
    <row r="125" spans="1:14" x14ac:dyDescent="0.25">
      <c r="A125" s="38"/>
      <c r="B125" s="58"/>
      <c r="C125" s="39"/>
      <c r="D125" s="13" t="s">
        <v>38</v>
      </c>
      <c r="E125" s="20">
        <v>0</v>
      </c>
      <c r="F125" s="20">
        <v>0</v>
      </c>
      <c r="G125" s="20">
        <v>0</v>
      </c>
      <c r="H125" s="20">
        <v>0</v>
      </c>
      <c r="I125" s="20">
        <v>0</v>
      </c>
      <c r="J125" s="20">
        <v>0</v>
      </c>
      <c r="K125" s="20">
        <v>0</v>
      </c>
      <c r="L125" s="20">
        <v>0</v>
      </c>
      <c r="M125" s="20">
        <v>0</v>
      </c>
      <c r="N125" s="19">
        <f t="shared" si="45"/>
        <v>0</v>
      </c>
    </row>
    <row r="126" spans="1:14" x14ac:dyDescent="0.25">
      <c r="A126" s="38">
        <v>10</v>
      </c>
      <c r="B126" s="39" t="s">
        <v>9</v>
      </c>
      <c r="C126" s="39" t="s">
        <v>16</v>
      </c>
      <c r="D126" s="9" t="s">
        <v>6</v>
      </c>
      <c r="E126" s="20">
        <f>E128+E129+E131</f>
        <v>2240.5990000000002</v>
      </c>
      <c r="F126" s="20">
        <f t="shared" ref="F126:M126" si="56">F128+F129+F131</f>
        <v>1831.03</v>
      </c>
      <c r="G126" s="20">
        <f t="shared" si="56"/>
        <v>2048.58</v>
      </c>
      <c r="H126" s="20">
        <f t="shared" si="56"/>
        <v>2560.8199999999997</v>
      </c>
      <c r="I126" s="20">
        <f t="shared" si="56"/>
        <v>2503.06</v>
      </c>
      <c r="J126" s="20">
        <f t="shared" si="56"/>
        <v>2323.0349999999999</v>
      </c>
      <c r="K126" s="20">
        <f t="shared" si="56"/>
        <v>0</v>
      </c>
      <c r="L126" s="20">
        <f t="shared" si="56"/>
        <v>3129.6000000000004</v>
      </c>
      <c r="M126" s="20">
        <f t="shared" si="56"/>
        <v>3174.6000000000004</v>
      </c>
      <c r="N126" s="19">
        <f t="shared" si="45"/>
        <v>19811.324000000001</v>
      </c>
    </row>
    <row r="127" spans="1:14" x14ac:dyDescent="0.25">
      <c r="A127" s="38"/>
      <c r="B127" s="39"/>
      <c r="C127" s="39"/>
      <c r="D127" s="13" t="s">
        <v>21</v>
      </c>
      <c r="E127" s="20">
        <v>0</v>
      </c>
      <c r="F127" s="20">
        <v>0</v>
      </c>
      <c r="G127" s="20">
        <v>0</v>
      </c>
      <c r="H127" s="20">
        <v>0</v>
      </c>
      <c r="I127" s="20">
        <v>0</v>
      </c>
      <c r="J127" s="20">
        <v>0</v>
      </c>
      <c r="K127" s="20">
        <v>0</v>
      </c>
      <c r="L127" s="20">
        <v>0</v>
      </c>
      <c r="M127" s="20">
        <v>0</v>
      </c>
      <c r="N127" s="19">
        <f t="shared" si="45"/>
        <v>0</v>
      </c>
    </row>
    <row r="128" spans="1:14" x14ac:dyDescent="0.25">
      <c r="A128" s="38"/>
      <c r="B128" s="39"/>
      <c r="C128" s="39"/>
      <c r="D128" s="13" t="s">
        <v>22</v>
      </c>
      <c r="E128" s="20">
        <v>1895.925</v>
      </c>
      <c r="F128" s="20">
        <v>1191.33</v>
      </c>
      <c r="G128" s="20">
        <v>1302.48</v>
      </c>
      <c r="H128" s="20">
        <v>1674.81</v>
      </c>
      <c r="I128" s="20">
        <v>1674.72</v>
      </c>
      <c r="J128" s="20">
        <v>1588.41</v>
      </c>
      <c r="K128" s="20">
        <v>0</v>
      </c>
      <c r="L128" s="20">
        <v>2116.8000000000002</v>
      </c>
      <c r="M128" s="20">
        <v>2116.8000000000002</v>
      </c>
      <c r="N128" s="19">
        <f t="shared" si="45"/>
        <v>13561.275000000001</v>
      </c>
    </row>
    <row r="129" spans="1:14" x14ac:dyDescent="0.25">
      <c r="A129" s="38"/>
      <c r="B129" s="39"/>
      <c r="C129" s="39"/>
      <c r="D129" s="13" t="s">
        <v>23</v>
      </c>
      <c r="E129" s="20">
        <v>344.67399999999998</v>
      </c>
      <c r="F129" s="20">
        <v>639.70000000000005</v>
      </c>
      <c r="G129" s="20">
        <v>746.1</v>
      </c>
      <c r="H129" s="20">
        <v>886.01</v>
      </c>
      <c r="I129" s="20">
        <v>828.34</v>
      </c>
      <c r="J129" s="20">
        <v>734.625</v>
      </c>
      <c r="K129" s="20">
        <v>0</v>
      </c>
      <c r="L129" s="20">
        <v>1012.8</v>
      </c>
      <c r="M129" s="20">
        <v>1057.8</v>
      </c>
      <c r="N129" s="19">
        <f t="shared" si="45"/>
        <v>6250.0490000000009</v>
      </c>
    </row>
    <row r="130" spans="1:14" ht="31.5" customHeight="1" x14ac:dyDescent="0.25">
      <c r="A130" s="38"/>
      <c r="B130" s="39"/>
      <c r="C130" s="39"/>
      <c r="D130" s="13" t="s">
        <v>24</v>
      </c>
      <c r="E130" s="20">
        <v>0</v>
      </c>
      <c r="F130" s="20">
        <v>0</v>
      </c>
      <c r="G130" s="20">
        <v>0</v>
      </c>
      <c r="H130" s="20">
        <v>0</v>
      </c>
      <c r="I130" s="20">
        <v>0</v>
      </c>
      <c r="J130" s="20">
        <v>0</v>
      </c>
      <c r="K130" s="20">
        <v>0</v>
      </c>
      <c r="L130" s="20">
        <v>0</v>
      </c>
      <c r="M130" s="20">
        <v>0</v>
      </c>
      <c r="N130" s="19">
        <f t="shared" si="45"/>
        <v>0</v>
      </c>
    </row>
    <row r="131" spans="1:14" x14ac:dyDescent="0.25">
      <c r="A131" s="38"/>
      <c r="B131" s="39"/>
      <c r="C131" s="39"/>
      <c r="D131" s="13" t="s">
        <v>38</v>
      </c>
      <c r="E131" s="20">
        <v>0</v>
      </c>
      <c r="F131" s="20">
        <v>0</v>
      </c>
      <c r="G131" s="20">
        <v>0</v>
      </c>
      <c r="H131" s="20">
        <v>0</v>
      </c>
      <c r="I131" s="20">
        <v>0</v>
      </c>
      <c r="J131" s="20">
        <v>0</v>
      </c>
      <c r="K131" s="20">
        <v>0</v>
      </c>
      <c r="L131" s="20">
        <v>0</v>
      </c>
      <c r="M131" s="20">
        <v>0</v>
      </c>
      <c r="N131" s="19">
        <f t="shared" si="45"/>
        <v>0</v>
      </c>
    </row>
    <row r="132" spans="1:14" x14ac:dyDescent="0.25">
      <c r="A132" s="38">
        <v>11</v>
      </c>
      <c r="B132" s="39" t="s">
        <v>9</v>
      </c>
      <c r="C132" s="39" t="s">
        <v>18</v>
      </c>
      <c r="D132" s="9" t="s">
        <v>6</v>
      </c>
      <c r="E132" s="20">
        <f>E135</f>
        <v>10</v>
      </c>
      <c r="F132" s="20">
        <f t="shared" ref="F132:L132" si="57">F135</f>
        <v>10</v>
      </c>
      <c r="G132" s="20">
        <f t="shared" si="57"/>
        <v>9</v>
      </c>
      <c r="H132" s="20">
        <f t="shared" si="57"/>
        <v>9</v>
      </c>
      <c r="I132" s="20">
        <f t="shared" si="57"/>
        <v>10</v>
      </c>
      <c r="J132" s="20">
        <f t="shared" si="57"/>
        <v>13.933</v>
      </c>
      <c r="K132" s="20">
        <f t="shared" si="57"/>
        <v>15</v>
      </c>
      <c r="L132" s="20">
        <f t="shared" si="57"/>
        <v>0</v>
      </c>
      <c r="M132" s="20">
        <v>0</v>
      </c>
      <c r="N132" s="19">
        <f t="shared" si="45"/>
        <v>76.932999999999993</v>
      </c>
    </row>
    <row r="133" spans="1:14" x14ac:dyDescent="0.25">
      <c r="A133" s="38"/>
      <c r="B133" s="39"/>
      <c r="C133" s="39"/>
      <c r="D133" s="13" t="s">
        <v>21</v>
      </c>
      <c r="E133" s="20">
        <v>0</v>
      </c>
      <c r="F133" s="20">
        <v>0</v>
      </c>
      <c r="G133" s="20">
        <v>0</v>
      </c>
      <c r="H133" s="20">
        <v>0</v>
      </c>
      <c r="I133" s="20">
        <v>0</v>
      </c>
      <c r="J133" s="20">
        <v>0</v>
      </c>
      <c r="K133" s="20">
        <v>0</v>
      </c>
      <c r="L133" s="20">
        <v>0</v>
      </c>
      <c r="M133" s="20">
        <v>0</v>
      </c>
      <c r="N133" s="19">
        <f t="shared" si="45"/>
        <v>0</v>
      </c>
    </row>
    <row r="134" spans="1:14" x14ac:dyDescent="0.25">
      <c r="A134" s="38"/>
      <c r="B134" s="39"/>
      <c r="C134" s="39"/>
      <c r="D134" s="13" t="s">
        <v>22</v>
      </c>
      <c r="E134" s="20">
        <v>0</v>
      </c>
      <c r="F134" s="20">
        <v>0</v>
      </c>
      <c r="G134" s="20">
        <v>0</v>
      </c>
      <c r="H134" s="20">
        <v>0</v>
      </c>
      <c r="I134" s="20">
        <v>0</v>
      </c>
      <c r="J134" s="20">
        <v>0</v>
      </c>
      <c r="K134" s="20">
        <v>0</v>
      </c>
      <c r="L134" s="20">
        <v>0</v>
      </c>
      <c r="M134" s="20">
        <v>0</v>
      </c>
      <c r="N134" s="19">
        <f t="shared" si="45"/>
        <v>0</v>
      </c>
    </row>
    <row r="135" spans="1:14" x14ac:dyDescent="0.25">
      <c r="A135" s="38"/>
      <c r="B135" s="39"/>
      <c r="C135" s="39"/>
      <c r="D135" s="13" t="s">
        <v>23</v>
      </c>
      <c r="E135" s="20">
        <v>10</v>
      </c>
      <c r="F135" s="20">
        <v>10</v>
      </c>
      <c r="G135" s="20">
        <v>9</v>
      </c>
      <c r="H135" s="20">
        <v>9</v>
      </c>
      <c r="I135" s="20">
        <v>10</v>
      </c>
      <c r="J135" s="20">
        <v>13.933</v>
      </c>
      <c r="K135" s="20">
        <v>15</v>
      </c>
      <c r="L135" s="20">
        <v>0</v>
      </c>
      <c r="M135" s="20">
        <v>0</v>
      </c>
      <c r="N135" s="19">
        <f t="shared" si="45"/>
        <v>76.932999999999993</v>
      </c>
    </row>
    <row r="136" spans="1:14" ht="32.25" customHeight="1" x14ac:dyDescent="0.25">
      <c r="A136" s="38"/>
      <c r="B136" s="39"/>
      <c r="C136" s="39"/>
      <c r="D136" s="13" t="s">
        <v>24</v>
      </c>
      <c r="E136" s="20">
        <v>0</v>
      </c>
      <c r="F136" s="20">
        <v>0</v>
      </c>
      <c r="G136" s="20">
        <v>0</v>
      </c>
      <c r="H136" s="20">
        <v>0</v>
      </c>
      <c r="I136" s="20">
        <v>0</v>
      </c>
      <c r="J136" s="20">
        <v>0</v>
      </c>
      <c r="K136" s="20">
        <v>0</v>
      </c>
      <c r="L136" s="20">
        <v>0</v>
      </c>
      <c r="M136" s="20">
        <v>0</v>
      </c>
      <c r="N136" s="19">
        <f t="shared" si="45"/>
        <v>0</v>
      </c>
    </row>
    <row r="137" spans="1:14" x14ac:dyDescent="0.25">
      <c r="A137" s="38"/>
      <c r="B137" s="39"/>
      <c r="C137" s="39"/>
      <c r="D137" s="13" t="s">
        <v>38</v>
      </c>
      <c r="E137" s="20">
        <v>0</v>
      </c>
      <c r="F137" s="20">
        <v>0</v>
      </c>
      <c r="G137" s="20">
        <v>0</v>
      </c>
      <c r="H137" s="20">
        <v>0</v>
      </c>
      <c r="I137" s="20">
        <v>0</v>
      </c>
      <c r="J137" s="20">
        <v>0</v>
      </c>
      <c r="K137" s="20">
        <v>0</v>
      </c>
      <c r="L137" s="20">
        <v>0</v>
      </c>
      <c r="M137" s="20">
        <v>0</v>
      </c>
      <c r="N137" s="19">
        <f t="shared" si="45"/>
        <v>0</v>
      </c>
    </row>
    <row r="138" spans="1:14" ht="15" customHeight="1" x14ac:dyDescent="0.25">
      <c r="A138" s="55">
        <v>12</v>
      </c>
      <c r="B138" s="49" t="s">
        <v>9</v>
      </c>
      <c r="C138" s="39" t="s">
        <v>84</v>
      </c>
      <c r="D138" s="9" t="s">
        <v>6</v>
      </c>
      <c r="E138" s="20">
        <f>E139+E142+E141</f>
        <v>4925.8</v>
      </c>
      <c r="F138" s="20">
        <f t="shared" ref="F138:K138" si="58">F139+F142+F141</f>
        <v>1620.1</v>
      </c>
      <c r="G138" s="20">
        <f t="shared" si="58"/>
        <v>0</v>
      </c>
      <c r="H138" s="20">
        <f>H139+H142+H141</f>
        <v>1601.8999999999999</v>
      </c>
      <c r="I138" s="20">
        <f t="shared" si="58"/>
        <v>0</v>
      </c>
      <c r="J138" s="20">
        <f t="shared" si="58"/>
        <v>0</v>
      </c>
      <c r="K138" s="20">
        <f t="shared" si="58"/>
        <v>0</v>
      </c>
      <c r="L138" s="20">
        <f t="shared" ref="L138:M138" si="59">L139+L142+L141</f>
        <v>0</v>
      </c>
      <c r="M138" s="20">
        <f t="shared" si="59"/>
        <v>0</v>
      </c>
      <c r="N138" s="19">
        <f t="shared" si="45"/>
        <v>8147.7999999999993</v>
      </c>
    </row>
    <row r="139" spans="1:14" x14ac:dyDescent="0.25">
      <c r="A139" s="56"/>
      <c r="B139" s="50"/>
      <c r="C139" s="39"/>
      <c r="D139" s="13" t="s">
        <v>21</v>
      </c>
      <c r="E139" s="20">
        <f>E140</f>
        <v>4668.7</v>
      </c>
      <c r="F139" s="20">
        <f>F140</f>
        <v>1453.1</v>
      </c>
      <c r="G139" s="20">
        <v>0</v>
      </c>
      <c r="H139" s="20">
        <f t="shared" ref="H139" si="60">H140</f>
        <v>1445.7</v>
      </c>
      <c r="I139" s="20">
        <f t="shared" ref="I139:M139" si="61">I140</f>
        <v>0</v>
      </c>
      <c r="J139" s="20">
        <f t="shared" si="61"/>
        <v>0</v>
      </c>
      <c r="K139" s="20">
        <f t="shared" si="61"/>
        <v>0</v>
      </c>
      <c r="L139" s="20">
        <f t="shared" si="61"/>
        <v>0</v>
      </c>
      <c r="M139" s="20">
        <f t="shared" si="61"/>
        <v>0</v>
      </c>
      <c r="N139" s="19">
        <f t="shared" si="45"/>
        <v>7567.4999999999991</v>
      </c>
    </row>
    <row r="140" spans="1:14" ht="93" customHeight="1" x14ac:dyDescent="0.25">
      <c r="A140" s="56"/>
      <c r="B140" s="50"/>
      <c r="C140" s="39"/>
      <c r="D140" s="6" t="s">
        <v>39</v>
      </c>
      <c r="E140" s="20">
        <v>4668.7</v>
      </c>
      <c r="F140" s="20">
        <v>1453.1</v>
      </c>
      <c r="G140" s="20">
        <v>0</v>
      </c>
      <c r="H140" s="20">
        <v>1445.7</v>
      </c>
      <c r="I140" s="20">
        <v>0</v>
      </c>
      <c r="J140" s="20">
        <v>0</v>
      </c>
      <c r="K140" s="20">
        <v>0</v>
      </c>
      <c r="L140" s="20">
        <v>0</v>
      </c>
      <c r="M140" s="20">
        <v>0</v>
      </c>
      <c r="N140" s="19">
        <f t="shared" si="45"/>
        <v>7567.4999999999991</v>
      </c>
    </row>
    <row r="141" spans="1:14" x14ac:dyDescent="0.25">
      <c r="A141" s="56"/>
      <c r="B141" s="50"/>
      <c r="C141" s="39"/>
      <c r="D141" s="13" t="s">
        <v>22</v>
      </c>
      <c r="E141" s="20">
        <v>0</v>
      </c>
      <c r="F141" s="20">
        <v>86</v>
      </c>
      <c r="G141" s="20">
        <v>0</v>
      </c>
      <c r="H141" s="20">
        <v>76.099999999999994</v>
      </c>
      <c r="I141" s="20">
        <v>0</v>
      </c>
      <c r="J141" s="20">
        <v>0</v>
      </c>
      <c r="K141" s="20">
        <v>0</v>
      </c>
      <c r="L141" s="20">
        <v>0</v>
      </c>
      <c r="M141" s="20">
        <v>0</v>
      </c>
      <c r="N141" s="19">
        <f t="shared" si="45"/>
        <v>162.1</v>
      </c>
    </row>
    <row r="142" spans="1:14" x14ac:dyDescent="0.25">
      <c r="A142" s="56"/>
      <c r="B142" s="50"/>
      <c r="C142" s="39"/>
      <c r="D142" s="13" t="s">
        <v>23</v>
      </c>
      <c r="E142" s="20">
        <v>257.10000000000002</v>
      </c>
      <c r="F142" s="20">
        <v>81</v>
      </c>
      <c r="G142" s="20">
        <v>0</v>
      </c>
      <c r="H142" s="20">
        <v>80.099999999999994</v>
      </c>
      <c r="I142" s="20">
        <v>0</v>
      </c>
      <c r="J142" s="20">
        <v>0</v>
      </c>
      <c r="K142" s="20">
        <v>0</v>
      </c>
      <c r="L142" s="20">
        <v>0</v>
      </c>
      <c r="M142" s="20">
        <v>0</v>
      </c>
      <c r="N142" s="19">
        <f t="shared" ref="N142:N188" si="62">SUM(E142:M142)</f>
        <v>418.20000000000005</v>
      </c>
    </row>
    <row r="143" spans="1:14" ht="32.25" customHeight="1" x14ac:dyDescent="0.25">
      <c r="A143" s="56"/>
      <c r="B143" s="50"/>
      <c r="C143" s="39"/>
      <c r="D143" s="13" t="s">
        <v>24</v>
      </c>
      <c r="E143" s="20">
        <v>0</v>
      </c>
      <c r="F143" s="20">
        <v>0</v>
      </c>
      <c r="G143" s="20">
        <v>0</v>
      </c>
      <c r="H143" s="20">
        <v>0</v>
      </c>
      <c r="I143" s="20">
        <v>0</v>
      </c>
      <c r="J143" s="20">
        <v>0</v>
      </c>
      <c r="K143" s="20">
        <v>0</v>
      </c>
      <c r="L143" s="20">
        <v>0</v>
      </c>
      <c r="M143" s="20">
        <v>0</v>
      </c>
      <c r="N143" s="19">
        <f t="shared" si="62"/>
        <v>0</v>
      </c>
    </row>
    <row r="144" spans="1:14" ht="16.5" customHeight="1" x14ac:dyDescent="0.25">
      <c r="A144" s="56"/>
      <c r="B144" s="50"/>
      <c r="C144" s="39"/>
      <c r="D144" s="13" t="s">
        <v>38</v>
      </c>
      <c r="E144" s="20">
        <v>0</v>
      </c>
      <c r="F144" s="20">
        <v>0</v>
      </c>
      <c r="G144" s="20">
        <v>0</v>
      </c>
      <c r="H144" s="20">
        <v>0</v>
      </c>
      <c r="I144" s="20">
        <v>0</v>
      </c>
      <c r="J144" s="20">
        <v>0</v>
      </c>
      <c r="K144" s="20">
        <v>0</v>
      </c>
      <c r="L144" s="20">
        <v>0</v>
      </c>
      <c r="M144" s="20">
        <v>0</v>
      </c>
      <c r="N144" s="19">
        <f t="shared" si="62"/>
        <v>0</v>
      </c>
    </row>
    <row r="145" spans="1:14" ht="15.75" customHeight="1" x14ac:dyDescent="0.25">
      <c r="A145" s="56"/>
      <c r="B145" s="50"/>
      <c r="C145" s="49" t="s">
        <v>83</v>
      </c>
      <c r="D145" s="9" t="s">
        <v>6</v>
      </c>
      <c r="E145" s="20">
        <f t="shared" ref="E145:K145" si="63">E147+E149</f>
        <v>0</v>
      </c>
      <c r="F145" s="20">
        <f t="shared" si="63"/>
        <v>0</v>
      </c>
      <c r="G145" s="20">
        <f t="shared" si="63"/>
        <v>0</v>
      </c>
      <c r="H145" s="20">
        <f t="shared" si="63"/>
        <v>0</v>
      </c>
      <c r="I145" s="20">
        <f t="shared" si="63"/>
        <v>0</v>
      </c>
      <c r="J145" s="20">
        <f t="shared" si="63"/>
        <v>0</v>
      </c>
      <c r="K145" s="20">
        <f t="shared" si="63"/>
        <v>0</v>
      </c>
      <c r="L145" s="20">
        <f>L147+L149</f>
        <v>3309.2999999999997</v>
      </c>
      <c r="M145" s="20">
        <f>M147+M149</f>
        <v>7459.2000000000007</v>
      </c>
      <c r="N145" s="19">
        <f t="shared" si="62"/>
        <v>10768.5</v>
      </c>
    </row>
    <row r="146" spans="1:14" ht="17.25" customHeight="1" x14ac:dyDescent="0.25">
      <c r="A146" s="56"/>
      <c r="B146" s="50"/>
      <c r="C146" s="50"/>
      <c r="D146" s="13" t="s">
        <v>21</v>
      </c>
      <c r="E146" s="20">
        <v>0</v>
      </c>
      <c r="F146" s="20">
        <v>0</v>
      </c>
      <c r="G146" s="20">
        <v>0</v>
      </c>
      <c r="H146" s="20">
        <v>0</v>
      </c>
      <c r="I146" s="20">
        <v>0</v>
      </c>
      <c r="J146" s="20">
        <v>0</v>
      </c>
      <c r="K146" s="20">
        <v>0</v>
      </c>
      <c r="L146" s="20">
        <v>0</v>
      </c>
      <c r="M146" s="20">
        <v>0</v>
      </c>
      <c r="N146" s="19">
        <f t="shared" si="62"/>
        <v>0</v>
      </c>
    </row>
    <row r="147" spans="1:14" ht="16.5" customHeight="1" x14ac:dyDescent="0.25">
      <c r="A147" s="56"/>
      <c r="B147" s="50"/>
      <c r="C147" s="50"/>
      <c r="D147" s="13" t="s">
        <v>22</v>
      </c>
      <c r="E147" s="20">
        <f t="shared" ref="E147:K147" si="64">E148</f>
        <v>0</v>
      </c>
      <c r="F147" s="20">
        <f t="shared" si="64"/>
        <v>0</v>
      </c>
      <c r="G147" s="20">
        <f t="shared" si="64"/>
        <v>0</v>
      </c>
      <c r="H147" s="20">
        <f t="shared" si="64"/>
        <v>0</v>
      </c>
      <c r="I147" s="20">
        <f t="shared" si="64"/>
        <v>0</v>
      </c>
      <c r="J147" s="20">
        <f t="shared" si="64"/>
        <v>0</v>
      </c>
      <c r="K147" s="20">
        <f t="shared" si="64"/>
        <v>0</v>
      </c>
      <c r="L147" s="20">
        <f>L148</f>
        <v>3276.2</v>
      </c>
      <c r="M147" s="20">
        <f>M148</f>
        <v>7384.6</v>
      </c>
      <c r="N147" s="19">
        <f t="shared" si="62"/>
        <v>10660.8</v>
      </c>
    </row>
    <row r="148" spans="1:14" ht="103.5" customHeight="1" x14ac:dyDescent="0.25">
      <c r="A148" s="56"/>
      <c r="B148" s="50"/>
      <c r="C148" s="50"/>
      <c r="D148" s="6" t="s">
        <v>85</v>
      </c>
      <c r="E148" s="20">
        <v>0</v>
      </c>
      <c r="F148" s="20">
        <v>0</v>
      </c>
      <c r="G148" s="20">
        <v>0</v>
      </c>
      <c r="H148" s="20">
        <v>0</v>
      </c>
      <c r="I148" s="20">
        <v>0</v>
      </c>
      <c r="J148" s="20">
        <v>0</v>
      </c>
      <c r="K148" s="20">
        <v>0</v>
      </c>
      <c r="L148" s="20">
        <v>3276.2</v>
      </c>
      <c r="M148" s="20">
        <v>7384.6</v>
      </c>
      <c r="N148" s="19">
        <f t="shared" si="62"/>
        <v>10660.8</v>
      </c>
    </row>
    <row r="149" spans="1:14" ht="17.25" customHeight="1" x14ac:dyDescent="0.25">
      <c r="A149" s="56"/>
      <c r="B149" s="50"/>
      <c r="C149" s="50"/>
      <c r="D149" s="13" t="s">
        <v>23</v>
      </c>
      <c r="E149" s="20">
        <v>0</v>
      </c>
      <c r="F149" s="20">
        <v>0</v>
      </c>
      <c r="G149" s="20">
        <v>0</v>
      </c>
      <c r="H149" s="20">
        <v>0</v>
      </c>
      <c r="I149" s="20">
        <v>0</v>
      </c>
      <c r="J149" s="20">
        <v>0</v>
      </c>
      <c r="K149" s="20">
        <v>0</v>
      </c>
      <c r="L149" s="20">
        <v>33.1</v>
      </c>
      <c r="M149" s="20">
        <v>74.599999999999994</v>
      </c>
      <c r="N149" s="19">
        <f t="shared" si="62"/>
        <v>107.69999999999999</v>
      </c>
    </row>
    <row r="150" spans="1:14" ht="32.25" customHeight="1" x14ac:dyDescent="0.25">
      <c r="A150" s="56"/>
      <c r="B150" s="50"/>
      <c r="C150" s="50"/>
      <c r="D150" s="13" t="s">
        <v>24</v>
      </c>
      <c r="E150" s="20">
        <v>0</v>
      </c>
      <c r="F150" s="20">
        <v>0</v>
      </c>
      <c r="G150" s="20">
        <v>0</v>
      </c>
      <c r="H150" s="20">
        <v>0</v>
      </c>
      <c r="I150" s="20">
        <v>0</v>
      </c>
      <c r="J150" s="20">
        <v>0</v>
      </c>
      <c r="K150" s="20">
        <v>0</v>
      </c>
      <c r="L150" s="20">
        <v>0</v>
      </c>
      <c r="M150" s="20">
        <v>0</v>
      </c>
      <c r="N150" s="19">
        <f t="shared" si="62"/>
        <v>0</v>
      </c>
    </row>
    <row r="151" spans="1:14" ht="61.5" customHeight="1" x14ac:dyDescent="0.25">
      <c r="A151" s="57"/>
      <c r="B151" s="51"/>
      <c r="C151" s="51"/>
      <c r="D151" s="13" t="s">
        <v>38</v>
      </c>
      <c r="E151" s="20">
        <v>0</v>
      </c>
      <c r="F151" s="20">
        <v>0</v>
      </c>
      <c r="G151" s="20">
        <v>0</v>
      </c>
      <c r="H151" s="20">
        <v>0</v>
      </c>
      <c r="I151" s="20">
        <v>0</v>
      </c>
      <c r="J151" s="20">
        <v>0</v>
      </c>
      <c r="K151" s="20">
        <v>0</v>
      </c>
      <c r="L151" s="20">
        <v>0</v>
      </c>
      <c r="M151" s="20">
        <v>0</v>
      </c>
      <c r="N151" s="19">
        <f t="shared" si="62"/>
        <v>0</v>
      </c>
    </row>
    <row r="152" spans="1:14" ht="15" customHeight="1" x14ac:dyDescent="0.25">
      <c r="A152" s="53">
        <v>13</v>
      </c>
      <c r="B152" s="39" t="s">
        <v>9</v>
      </c>
      <c r="C152" s="49" t="s">
        <v>81</v>
      </c>
      <c r="D152" s="9" t="s">
        <v>6</v>
      </c>
      <c r="E152" s="20">
        <f>E156</f>
        <v>1981.3440000000001</v>
      </c>
      <c r="F152" s="20">
        <f t="shared" ref="F152:G152" si="65">F156</f>
        <v>305.8</v>
      </c>
      <c r="G152" s="20">
        <f t="shared" si="65"/>
        <v>0</v>
      </c>
      <c r="H152" s="20">
        <f>H156+H154</f>
        <v>2617.84</v>
      </c>
      <c r="I152" s="20">
        <f>I156+I154</f>
        <v>1284.9480000000001</v>
      </c>
      <c r="J152" s="20">
        <f>J156+J154</f>
        <v>258.98</v>
      </c>
      <c r="K152" s="20">
        <f>K156+K154</f>
        <v>6309.3530000000001</v>
      </c>
      <c r="L152" s="20">
        <f t="shared" ref="L152" si="66">L156</f>
        <v>0</v>
      </c>
      <c r="M152" s="20">
        <v>0</v>
      </c>
      <c r="N152" s="19">
        <f t="shared" si="62"/>
        <v>12758.264999999999</v>
      </c>
    </row>
    <row r="153" spans="1:14" x14ac:dyDescent="0.25">
      <c r="A153" s="53"/>
      <c r="B153" s="39"/>
      <c r="C153" s="50"/>
      <c r="D153" s="13" t="s">
        <v>21</v>
      </c>
      <c r="E153" s="20">
        <v>0</v>
      </c>
      <c r="F153" s="20">
        <v>0</v>
      </c>
      <c r="G153" s="20">
        <v>0</v>
      </c>
      <c r="H153" s="20">
        <v>0</v>
      </c>
      <c r="I153" s="20">
        <v>0</v>
      </c>
      <c r="J153" s="20">
        <v>0</v>
      </c>
      <c r="K153" s="20">
        <v>0</v>
      </c>
      <c r="L153" s="20">
        <v>0</v>
      </c>
      <c r="M153" s="20">
        <v>0</v>
      </c>
      <c r="N153" s="19">
        <f t="shared" si="62"/>
        <v>0</v>
      </c>
    </row>
    <row r="154" spans="1:14" ht="13.5" customHeight="1" x14ac:dyDescent="0.25">
      <c r="A154" s="53"/>
      <c r="B154" s="39"/>
      <c r="C154" s="50"/>
      <c r="D154" s="13" t="s">
        <v>22</v>
      </c>
      <c r="E154" s="20">
        <v>0</v>
      </c>
      <c r="F154" s="20">
        <v>0</v>
      </c>
      <c r="G154" s="20">
        <v>0</v>
      </c>
      <c r="H154" s="20">
        <f>H155</f>
        <v>2486.9</v>
      </c>
      <c r="I154" s="20">
        <v>1220.7</v>
      </c>
      <c r="J154" s="20">
        <v>240.9</v>
      </c>
      <c r="K154" s="20">
        <v>5993.74</v>
      </c>
      <c r="L154" s="20">
        <v>0</v>
      </c>
      <c r="M154" s="20">
        <v>0</v>
      </c>
      <c r="N154" s="19">
        <f t="shared" si="62"/>
        <v>9942.24</v>
      </c>
    </row>
    <row r="155" spans="1:14" ht="167.25" hidden="1" customHeight="1" x14ac:dyDescent="0.25">
      <c r="A155" s="53"/>
      <c r="B155" s="39"/>
      <c r="C155" s="50"/>
      <c r="E155" s="20"/>
      <c r="F155" s="20"/>
      <c r="G155" s="20"/>
      <c r="H155" s="20">
        <v>2486.9</v>
      </c>
      <c r="I155" s="20"/>
      <c r="J155" s="20"/>
      <c r="K155" s="20"/>
      <c r="L155" s="20">
        <v>0</v>
      </c>
      <c r="M155" s="20">
        <v>0</v>
      </c>
      <c r="N155" s="19">
        <f t="shared" si="62"/>
        <v>2486.9</v>
      </c>
    </row>
    <row r="156" spans="1:14" x14ac:dyDescent="0.25">
      <c r="A156" s="53"/>
      <c r="B156" s="39"/>
      <c r="C156" s="50"/>
      <c r="D156" s="13" t="s">
        <v>23</v>
      </c>
      <c r="E156" s="20">
        <v>1981.3440000000001</v>
      </c>
      <c r="F156" s="20">
        <v>305.8</v>
      </c>
      <c r="G156" s="20">
        <v>0</v>
      </c>
      <c r="H156" s="20">
        <v>130.94</v>
      </c>
      <c r="I156" s="20">
        <v>64.248000000000005</v>
      </c>
      <c r="J156" s="20">
        <v>18.079999999999998</v>
      </c>
      <c r="K156" s="20">
        <v>315.613</v>
      </c>
      <c r="L156" s="20">
        <v>0</v>
      </c>
      <c r="M156" s="20">
        <v>0</v>
      </c>
      <c r="N156" s="19">
        <f t="shared" si="62"/>
        <v>2816.0250000000001</v>
      </c>
    </row>
    <row r="157" spans="1:14" ht="32.25" customHeight="1" x14ac:dyDescent="0.25">
      <c r="A157" s="53"/>
      <c r="B157" s="39"/>
      <c r="C157" s="50"/>
      <c r="D157" s="13" t="s">
        <v>24</v>
      </c>
      <c r="E157" s="20">
        <v>0</v>
      </c>
      <c r="F157" s="20">
        <v>0</v>
      </c>
      <c r="G157" s="20">
        <v>0</v>
      </c>
      <c r="H157" s="20">
        <v>0</v>
      </c>
      <c r="I157" s="20">
        <v>0</v>
      </c>
      <c r="J157" s="20">
        <v>0</v>
      </c>
      <c r="K157" s="20">
        <v>0</v>
      </c>
      <c r="L157" s="20">
        <v>0</v>
      </c>
      <c r="M157" s="20">
        <v>0</v>
      </c>
      <c r="N157" s="19">
        <f t="shared" si="62"/>
        <v>0</v>
      </c>
    </row>
    <row r="158" spans="1:14" ht="387.75" customHeight="1" x14ac:dyDescent="0.25">
      <c r="A158" s="53"/>
      <c r="B158" s="39"/>
      <c r="C158" s="51"/>
      <c r="D158" s="13" t="s">
        <v>38</v>
      </c>
      <c r="E158" s="20">
        <v>0</v>
      </c>
      <c r="F158" s="20">
        <v>0</v>
      </c>
      <c r="G158" s="20">
        <v>0</v>
      </c>
      <c r="H158" s="20">
        <v>0</v>
      </c>
      <c r="I158" s="20">
        <v>0</v>
      </c>
      <c r="J158" s="20">
        <v>0</v>
      </c>
      <c r="K158" s="20">
        <v>0</v>
      </c>
      <c r="L158" s="20">
        <v>0</v>
      </c>
      <c r="M158" s="20">
        <v>0</v>
      </c>
      <c r="N158" s="19">
        <f t="shared" si="62"/>
        <v>0</v>
      </c>
    </row>
    <row r="159" spans="1:14" x14ac:dyDescent="0.25">
      <c r="A159" s="53">
        <v>14</v>
      </c>
      <c r="B159" s="39" t="s">
        <v>9</v>
      </c>
      <c r="C159" s="39" t="s">
        <v>40</v>
      </c>
      <c r="D159" s="9" t="s">
        <v>6</v>
      </c>
      <c r="E159" s="20">
        <f>E162+E160+E161</f>
        <v>406</v>
      </c>
      <c r="F159" s="20">
        <f t="shared" ref="F159:L159" si="67">F162+F160+F161</f>
        <v>2143.6</v>
      </c>
      <c r="G159" s="20">
        <f t="shared" si="67"/>
        <v>0</v>
      </c>
      <c r="H159" s="20">
        <f t="shared" si="67"/>
        <v>0</v>
      </c>
      <c r="I159" s="20">
        <f t="shared" si="67"/>
        <v>0</v>
      </c>
      <c r="J159" s="20">
        <f t="shared" si="67"/>
        <v>0</v>
      </c>
      <c r="K159" s="20">
        <f t="shared" si="67"/>
        <v>0</v>
      </c>
      <c r="L159" s="20">
        <f t="shared" si="67"/>
        <v>0</v>
      </c>
      <c r="M159" s="20">
        <v>0</v>
      </c>
      <c r="N159" s="19">
        <f t="shared" si="62"/>
        <v>2549.6</v>
      </c>
    </row>
    <row r="160" spans="1:14" x14ac:dyDescent="0.25">
      <c r="A160" s="53"/>
      <c r="B160" s="39"/>
      <c r="C160" s="39"/>
      <c r="D160" s="13" t="s">
        <v>21</v>
      </c>
      <c r="E160" s="20">
        <v>255.5</v>
      </c>
      <c r="F160" s="20">
        <v>1350.7</v>
      </c>
      <c r="G160" s="20">
        <v>0</v>
      </c>
      <c r="H160" s="20">
        <v>0</v>
      </c>
      <c r="I160" s="20">
        <v>0</v>
      </c>
      <c r="J160" s="20">
        <v>0</v>
      </c>
      <c r="K160" s="20">
        <v>0</v>
      </c>
      <c r="L160" s="20">
        <v>0</v>
      </c>
      <c r="M160" s="20">
        <v>0</v>
      </c>
      <c r="N160" s="19">
        <f t="shared" si="62"/>
        <v>1606.2</v>
      </c>
    </row>
    <row r="161" spans="1:14" x14ac:dyDescent="0.25">
      <c r="A161" s="53"/>
      <c r="B161" s="39"/>
      <c r="C161" s="39"/>
      <c r="D161" s="13" t="s">
        <v>22</v>
      </c>
      <c r="E161" s="20">
        <v>109.5</v>
      </c>
      <c r="F161" s="20">
        <v>578.9</v>
      </c>
      <c r="G161" s="20">
        <v>0</v>
      </c>
      <c r="H161" s="20">
        <v>0</v>
      </c>
      <c r="I161" s="20">
        <v>0</v>
      </c>
      <c r="J161" s="20">
        <v>0</v>
      </c>
      <c r="K161" s="20">
        <v>0</v>
      </c>
      <c r="L161" s="20">
        <v>0</v>
      </c>
      <c r="M161" s="20">
        <v>0</v>
      </c>
      <c r="N161" s="19">
        <f t="shared" si="62"/>
        <v>688.4</v>
      </c>
    </row>
    <row r="162" spans="1:14" x14ac:dyDescent="0.25">
      <c r="A162" s="53"/>
      <c r="B162" s="39"/>
      <c r="C162" s="39"/>
      <c r="D162" s="13" t="s">
        <v>23</v>
      </c>
      <c r="E162" s="20">
        <v>41</v>
      </c>
      <c r="F162" s="20">
        <v>214</v>
      </c>
      <c r="G162" s="20">
        <v>0</v>
      </c>
      <c r="H162" s="20">
        <v>0</v>
      </c>
      <c r="I162" s="20">
        <v>0</v>
      </c>
      <c r="J162" s="20">
        <v>0</v>
      </c>
      <c r="K162" s="20">
        <v>0</v>
      </c>
      <c r="L162" s="20">
        <v>0</v>
      </c>
      <c r="M162" s="20">
        <v>0</v>
      </c>
      <c r="N162" s="19">
        <f t="shared" si="62"/>
        <v>255</v>
      </c>
    </row>
    <row r="163" spans="1:14" ht="34.5" customHeight="1" x14ac:dyDescent="0.25">
      <c r="A163" s="53"/>
      <c r="B163" s="39"/>
      <c r="C163" s="39"/>
      <c r="D163" s="13" t="s">
        <v>24</v>
      </c>
      <c r="E163" s="20">
        <v>0</v>
      </c>
      <c r="F163" s="20">
        <v>0</v>
      </c>
      <c r="G163" s="20">
        <v>0</v>
      </c>
      <c r="H163" s="20">
        <v>0</v>
      </c>
      <c r="I163" s="20">
        <v>0</v>
      </c>
      <c r="J163" s="20">
        <v>0</v>
      </c>
      <c r="K163" s="20">
        <v>0</v>
      </c>
      <c r="L163" s="20">
        <v>0</v>
      </c>
      <c r="M163" s="20">
        <v>0</v>
      </c>
      <c r="N163" s="19">
        <f t="shared" si="62"/>
        <v>0</v>
      </c>
    </row>
    <row r="164" spans="1:14" ht="35.25" customHeight="1" x14ac:dyDescent="0.25">
      <c r="A164" s="53"/>
      <c r="B164" s="39"/>
      <c r="C164" s="39"/>
      <c r="D164" s="13" t="s">
        <v>38</v>
      </c>
      <c r="E164" s="20">
        <v>0</v>
      </c>
      <c r="F164" s="20">
        <v>0</v>
      </c>
      <c r="G164" s="20">
        <v>0</v>
      </c>
      <c r="H164" s="20">
        <v>0</v>
      </c>
      <c r="I164" s="20">
        <v>0</v>
      </c>
      <c r="J164" s="20">
        <v>0</v>
      </c>
      <c r="K164" s="20">
        <v>0</v>
      </c>
      <c r="L164" s="20">
        <v>0</v>
      </c>
      <c r="M164" s="20">
        <v>0</v>
      </c>
      <c r="N164" s="19">
        <f t="shared" si="62"/>
        <v>0</v>
      </c>
    </row>
    <row r="165" spans="1:14" x14ac:dyDescent="0.25">
      <c r="A165" s="53">
        <v>15</v>
      </c>
      <c r="B165" s="39" t="s">
        <v>9</v>
      </c>
      <c r="C165" s="39" t="s">
        <v>41</v>
      </c>
      <c r="D165" s="9" t="s">
        <v>6</v>
      </c>
      <c r="E165" s="20">
        <f>E168+E166+E167</f>
        <v>11837.655999999999</v>
      </c>
      <c r="F165" s="20">
        <f t="shared" ref="F165:L165" si="68">F168+F166+F167</f>
        <v>26456.1</v>
      </c>
      <c r="G165" s="20">
        <f t="shared" si="68"/>
        <v>0</v>
      </c>
      <c r="H165" s="20">
        <f t="shared" si="68"/>
        <v>0</v>
      </c>
      <c r="I165" s="20">
        <f t="shared" si="68"/>
        <v>0</v>
      </c>
      <c r="J165" s="20">
        <f t="shared" si="68"/>
        <v>0</v>
      </c>
      <c r="K165" s="20">
        <f t="shared" si="68"/>
        <v>0</v>
      </c>
      <c r="L165" s="20">
        <f t="shared" si="68"/>
        <v>0</v>
      </c>
      <c r="M165" s="20">
        <v>0</v>
      </c>
      <c r="N165" s="19">
        <f t="shared" si="62"/>
        <v>38293.755999999994</v>
      </c>
    </row>
    <row r="166" spans="1:14" x14ac:dyDescent="0.25">
      <c r="A166" s="53"/>
      <c r="B166" s="39"/>
      <c r="C166" s="39"/>
      <c r="D166" s="13" t="s">
        <v>21</v>
      </c>
      <c r="E166" s="20">
        <v>11148.5</v>
      </c>
      <c r="F166" s="20">
        <v>25051.5</v>
      </c>
      <c r="G166" s="20">
        <v>0</v>
      </c>
      <c r="H166" s="20">
        <v>0</v>
      </c>
      <c r="I166" s="20">
        <v>0</v>
      </c>
      <c r="J166" s="20">
        <v>0</v>
      </c>
      <c r="K166" s="20">
        <v>0</v>
      </c>
      <c r="L166" s="20">
        <v>0</v>
      </c>
      <c r="M166" s="20">
        <v>0</v>
      </c>
      <c r="N166" s="19">
        <f t="shared" si="62"/>
        <v>36200</v>
      </c>
    </row>
    <row r="167" spans="1:14" x14ac:dyDescent="0.25">
      <c r="A167" s="53"/>
      <c r="B167" s="39"/>
      <c r="C167" s="39"/>
      <c r="D167" s="13" t="s">
        <v>22</v>
      </c>
      <c r="E167" s="20">
        <v>0</v>
      </c>
      <c r="F167" s="20">
        <v>0</v>
      </c>
      <c r="G167" s="20">
        <v>0</v>
      </c>
      <c r="H167" s="20">
        <v>0</v>
      </c>
      <c r="I167" s="20">
        <v>0</v>
      </c>
      <c r="J167" s="20">
        <v>0</v>
      </c>
      <c r="K167" s="20">
        <v>0</v>
      </c>
      <c r="L167" s="20">
        <v>0</v>
      </c>
      <c r="M167" s="20">
        <v>0</v>
      </c>
      <c r="N167" s="19">
        <f t="shared" si="62"/>
        <v>0</v>
      </c>
    </row>
    <row r="168" spans="1:14" x14ac:dyDescent="0.25">
      <c r="A168" s="53"/>
      <c r="B168" s="39"/>
      <c r="C168" s="39"/>
      <c r="D168" s="13" t="s">
        <v>23</v>
      </c>
      <c r="E168" s="20">
        <v>689.15599999999995</v>
      </c>
      <c r="F168" s="20">
        <v>1404.6</v>
      </c>
      <c r="G168" s="20">
        <v>0</v>
      </c>
      <c r="H168" s="20">
        <v>0</v>
      </c>
      <c r="I168" s="20">
        <v>0</v>
      </c>
      <c r="J168" s="20">
        <v>0</v>
      </c>
      <c r="K168" s="20">
        <v>0</v>
      </c>
      <c r="L168" s="20">
        <v>0</v>
      </c>
      <c r="M168" s="20">
        <v>0</v>
      </c>
      <c r="N168" s="19">
        <f t="shared" si="62"/>
        <v>2093.7559999999999</v>
      </c>
    </row>
    <row r="169" spans="1:14" ht="33" customHeight="1" x14ac:dyDescent="0.25">
      <c r="A169" s="53"/>
      <c r="B169" s="39"/>
      <c r="C169" s="39"/>
      <c r="D169" s="13" t="s">
        <v>24</v>
      </c>
      <c r="E169" s="20">
        <v>0</v>
      </c>
      <c r="F169" s="20">
        <v>0</v>
      </c>
      <c r="G169" s="20">
        <v>0</v>
      </c>
      <c r="H169" s="20">
        <v>0</v>
      </c>
      <c r="I169" s="20">
        <v>0</v>
      </c>
      <c r="J169" s="20">
        <v>0</v>
      </c>
      <c r="K169" s="20">
        <v>0</v>
      </c>
      <c r="L169" s="20">
        <v>0</v>
      </c>
      <c r="M169" s="20">
        <v>0</v>
      </c>
      <c r="N169" s="19">
        <f t="shared" si="62"/>
        <v>0</v>
      </c>
    </row>
    <row r="170" spans="1:14" x14ac:dyDescent="0.25">
      <c r="A170" s="53"/>
      <c r="B170" s="39"/>
      <c r="C170" s="39"/>
      <c r="D170" s="13" t="s">
        <v>38</v>
      </c>
      <c r="E170" s="20">
        <v>0</v>
      </c>
      <c r="F170" s="20">
        <v>0</v>
      </c>
      <c r="G170" s="20">
        <v>0</v>
      </c>
      <c r="H170" s="20">
        <v>0</v>
      </c>
      <c r="I170" s="20">
        <v>0</v>
      </c>
      <c r="J170" s="20">
        <v>0</v>
      </c>
      <c r="K170" s="20">
        <v>0</v>
      </c>
      <c r="L170" s="20">
        <v>0</v>
      </c>
      <c r="M170" s="20">
        <v>0</v>
      </c>
      <c r="N170" s="19">
        <f t="shared" si="62"/>
        <v>0</v>
      </c>
    </row>
    <row r="171" spans="1:14" x14ac:dyDescent="0.25">
      <c r="A171" s="43">
        <v>16</v>
      </c>
      <c r="B171" s="39" t="s">
        <v>9</v>
      </c>
      <c r="C171" s="49" t="s">
        <v>58</v>
      </c>
      <c r="D171" s="9" t="s">
        <v>6</v>
      </c>
      <c r="E171" s="20">
        <f t="shared" ref="E171:H171" si="69">SUM(E172:E176)</f>
        <v>0</v>
      </c>
      <c r="F171" s="20">
        <f t="shared" si="69"/>
        <v>0</v>
      </c>
      <c r="G171" s="20">
        <f t="shared" si="69"/>
        <v>0</v>
      </c>
      <c r="H171" s="20">
        <f t="shared" si="69"/>
        <v>0</v>
      </c>
      <c r="I171" s="20">
        <f>SUM(I172:I176)</f>
        <v>3129.4749999999999</v>
      </c>
      <c r="J171" s="20">
        <f t="shared" ref="J171:L171" si="70">SUM(J172:J176)</f>
        <v>0</v>
      </c>
      <c r="K171" s="20">
        <f t="shared" si="70"/>
        <v>0</v>
      </c>
      <c r="L171" s="20">
        <f t="shared" si="70"/>
        <v>0</v>
      </c>
      <c r="M171" s="20">
        <v>0</v>
      </c>
      <c r="N171" s="19">
        <f t="shared" si="62"/>
        <v>3129.4749999999999</v>
      </c>
    </row>
    <row r="172" spans="1:14" x14ac:dyDescent="0.25">
      <c r="A172" s="44"/>
      <c r="B172" s="39"/>
      <c r="C172" s="50"/>
      <c r="D172" s="13" t="s">
        <v>21</v>
      </c>
      <c r="E172" s="20">
        <v>0</v>
      </c>
      <c r="F172" s="20">
        <v>0</v>
      </c>
      <c r="G172" s="20">
        <v>0</v>
      </c>
      <c r="H172" s="20">
        <v>0</v>
      </c>
      <c r="I172" s="20">
        <v>0</v>
      </c>
      <c r="J172" s="20">
        <v>0</v>
      </c>
      <c r="K172" s="20">
        <v>0</v>
      </c>
      <c r="L172" s="20">
        <v>0</v>
      </c>
      <c r="M172" s="20">
        <v>0</v>
      </c>
      <c r="N172" s="19">
        <f t="shared" si="62"/>
        <v>0</v>
      </c>
    </row>
    <row r="173" spans="1:14" x14ac:dyDescent="0.25">
      <c r="A173" s="44"/>
      <c r="B173" s="39"/>
      <c r="C173" s="50"/>
      <c r="D173" s="13" t="s">
        <v>22</v>
      </c>
      <c r="E173" s="20">
        <v>0</v>
      </c>
      <c r="F173" s="20">
        <v>0</v>
      </c>
      <c r="G173" s="20">
        <v>0</v>
      </c>
      <c r="H173" s="20">
        <v>0</v>
      </c>
      <c r="I173" s="20">
        <v>2972.8910000000001</v>
      </c>
      <c r="J173" s="20">
        <v>0</v>
      </c>
      <c r="K173" s="20">
        <v>0</v>
      </c>
      <c r="L173" s="20">
        <v>0</v>
      </c>
      <c r="M173" s="20">
        <v>0</v>
      </c>
      <c r="N173" s="19">
        <f t="shared" si="62"/>
        <v>2972.8910000000001</v>
      </c>
    </row>
    <row r="174" spans="1:14" x14ac:dyDescent="0.25">
      <c r="A174" s="44"/>
      <c r="B174" s="39"/>
      <c r="C174" s="50"/>
      <c r="D174" s="13" t="s">
        <v>23</v>
      </c>
      <c r="E174" s="20">
        <v>0</v>
      </c>
      <c r="F174" s="20">
        <v>0</v>
      </c>
      <c r="G174" s="20">
        <v>0</v>
      </c>
      <c r="H174" s="20">
        <v>0</v>
      </c>
      <c r="I174" s="20">
        <v>156.584</v>
      </c>
      <c r="J174" s="20">
        <v>0</v>
      </c>
      <c r="K174" s="20">
        <v>0</v>
      </c>
      <c r="L174" s="20">
        <v>0</v>
      </c>
      <c r="M174" s="20">
        <v>0</v>
      </c>
      <c r="N174" s="19">
        <f t="shared" si="62"/>
        <v>156.584</v>
      </c>
    </row>
    <row r="175" spans="1:14" ht="30" x14ac:dyDescent="0.25">
      <c r="A175" s="44"/>
      <c r="B175" s="39"/>
      <c r="C175" s="50"/>
      <c r="D175" s="13" t="s">
        <v>24</v>
      </c>
      <c r="E175" s="20">
        <v>0</v>
      </c>
      <c r="F175" s="20">
        <v>0</v>
      </c>
      <c r="G175" s="20">
        <v>0</v>
      </c>
      <c r="H175" s="20">
        <v>0</v>
      </c>
      <c r="I175" s="20">
        <v>0</v>
      </c>
      <c r="J175" s="20">
        <v>0</v>
      </c>
      <c r="K175" s="20">
        <v>0</v>
      </c>
      <c r="L175" s="20">
        <v>0</v>
      </c>
      <c r="M175" s="20">
        <v>0</v>
      </c>
      <c r="N175" s="19">
        <f t="shared" si="62"/>
        <v>0</v>
      </c>
    </row>
    <row r="176" spans="1:14" x14ac:dyDescent="0.25">
      <c r="A176" s="45"/>
      <c r="B176" s="39"/>
      <c r="C176" s="51"/>
      <c r="D176" s="13" t="s">
        <v>38</v>
      </c>
      <c r="E176" s="20">
        <v>0</v>
      </c>
      <c r="F176" s="20">
        <v>0</v>
      </c>
      <c r="G176" s="20">
        <v>0</v>
      </c>
      <c r="H176" s="20">
        <v>0</v>
      </c>
      <c r="I176" s="20">
        <v>0</v>
      </c>
      <c r="J176" s="20">
        <v>0</v>
      </c>
      <c r="K176" s="20">
        <v>0</v>
      </c>
      <c r="L176" s="20">
        <v>0</v>
      </c>
      <c r="M176" s="20">
        <v>0</v>
      </c>
      <c r="N176" s="19">
        <f t="shared" si="62"/>
        <v>0</v>
      </c>
    </row>
    <row r="177" spans="1:14" x14ac:dyDescent="0.25">
      <c r="A177" s="43">
        <v>17</v>
      </c>
      <c r="B177" s="39" t="s">
        <v>9</v>
      </c>
      <c r="C177" s="39" t="s">
        <v>73</v>
      </c>
      <c r="D177" s="9" t="s">
        <v>6</v>
      </c>
      <c r="E177" s="20">
        <f t="shared" ref="E177:I177" si="71">E179</f>
        <v>0</v>
      </c>
      <c r="F177" s="20">
        <f t="shared" si="71"/>
        <v>0</v>
      </c>
      <c r="G177" s="20">
        <f t="shared" si="71"/>
        <v>0</v>
      </c>
      <c r="H177" s="20">
        <f t="shared" si="71"/>
        <v>0</v>
      </c>
      <c r="I177" s="20">
        <f t="shared" si="71"/>
        <v>0</v>
      </c>
      <c r="J177" s="20">
        <f>J179</f>
        <v>482.6</v>
      </c>
      <c r="K177" s="20">
        <f t="shared" ref="K177:M177" si="72">K179</f>
        <v>0</v>
      </c>
      <c r="L177" s="20">
        <f t="shared" si="72"/>
        <v>0</v>
      </c>
      <c r="M177" s="20">
        <f t="shared" si="72"/>
        <v>0</v>
      </c>
      <c r="N177" s="19">
        <f t="shared" si="62"/>
        <v>482.6</v>
      </c>
    </row>
    <row r="178" spans="1:14" x14ac:dyDescent="0.25">
      <c r="A178" s="44"/>
      <c r="B178" s="39"/>
      <c r="C178" s="39"/>
      <c r="D178" s="13" t="s">
        <v>21</v>
      </c>
      <c r="E178" s="20">
        <v>0</v>
      </c>
      <c r="F178" s="20">
        <v>0</v>
      </c>
      <c r="G178" s="20">
        <v>0</v>
      </c>
      <c r="H178" s="20">
        <v>0</v>
      </c>
      <c r="I178" s="20">
        <v>0</v>
      </c>
      <c r="J178" s="20">
        <v>0</v>
      </c>
      <c r="K178" s="20">
        <v>0</v>
      </c>
      <c r="L178" s="20">
        <v>0</v>
      </c>
      <c r="M178" s="20">
        <v>0</v>
      </c>
      <c r="N178" s="19">
        <f t="shared" si="62"/>
        <v>0</v>
      </c>
    </row>
    <row r="179" spans="1:14" x14ac:dyDescent="0.25">
      <c r="A179" s="44"/>
      <c r="B179" s="39"/>
      <c r="C179" s="39"/>
      <c r="D179" s="13" t="s">
        <v>22</v>
      </c>
      <c r="E179" s="20">
        <v>0</v>
      </c>
      <c r="F179" s="20">
        <v>0</v>
      </c>
      <c r="G179" s="20">
        <v>0</v>
      </c>
      <c r="H179" s="20">
        <v>0</v>
      </c>
      <c r="I179" s="20">
        <v>0</v>
      </c>
      <c r="J179" s="20">
        <v>482.6</v>
      </c>
      <c r="K179" s="20">
        <v>0</v>
      </c>
      <c r="L179" s="20">
        <v>0</v>
      </c>
      <c r="M179" s="20">
        <v>0</v>
      </c>
      <c r="N179" s="19">
        <f t="shared" si="62"/>
        <v>482.6</v>
      </c>
    </row>
    <row r="180" spans="1:14" x14ac:dyDescent="0.25">
      <c r="A180" s="44"/>
      <c r="B180" s="39"/>
      <c r="C180" s="39"/>
      <c r="D180" s="13" t="s">
        <v>23</v>
      </c>
      <c r="E180" s="20">
        <v>0</v>
      </c>
      <c r="F180" s="20">
        <v>0</v>
      </c>
      <c r="G180" s="20">
        <v>0</v>
      </c>
      <c r="H180" s="20">
        <v>0</v>
      </c>
      <c r="I180" s="20">
        <v>0</v>
      </c>
      <c r="J180" s="20">
        <v>0</v>
      </c>
      <c r="K180" s="20">
        <v>0</v>
      </c>
      <c r="L180" s="20">
        <v>0</v>
      </c>
      <c r="M180" s="20">
        <v>0</v>
      </c>
      <c r="N180" s="19">
        <f t="shared" si="62"/>
        <v>0</v>
      </c>
    </row>
    <row r="181" spans="1:14" ht="41.25" customHeight="1" x14ac:dyDescent="0.25">
      <c r="A181" s="44"/>
      <c r="B181" s="39"/>
      <c r="C181" s="39"/>
      <c r="D181" s="13" t="s">
        <v>24</v>
      </c>
      <c r="E181" s="20">
        <v>0</v>
      </c>
      <c r="F181" s="20">
        <v>0</v>
      </c>
      <c r="G181" s="20">
        <v>0</v>
      </c>
      <c r="H181" s="20">
        <v>0</v>
      </c>
      <c r="I181" s="20">
        <v>0</v>
      </c>
      <c r="J181" s="20">
        <v>0</v>
      </c>
      <c r="K181" s="20">
        <v>0</v>
      </c>
      <c r="L181" s="20">
        <v>0</v>
      </c>
      <c r="M181" s="20">
        <v>0</v>
      </c>
      <c r="N181" s="19">
        <f t="shared" si="62"/>
        <v>0</v>
      </c>
    </row>
    <row r="182" spans="1:14" ht="83.25" customHeight="1" x14ac:dyDescent="0.25">
      <c r="A182" s="45"/>
      <c r="B182" s="39"/>
      <c r="C182" s="39"/>
      <c r="D182" s="13" t="s">
        <v>38</v>
      </c>
      <c r="E182" s="20">
        <v>0</v>
      </c>
      <c r="F182" s="20">
        <v>0</v>
      </c>
      <c r="G182" s="20">
        <v>0</v>
      </c>
      <c r="H182" s="20">
        <v>0</v>
      </c>
      <c r="I182" s="20">
        <v>0</v>
      </c>
      <c r="J182" s="20">
        <v>0</v>
      </c>
      <c r="K182" s="20">
        <v>0</v>
      </c>
      <c r="L182" s="20">
        <v>0</v>
      </c>
      <c r="M182" s="20">
        <v>0</v>
      </c>
      <c r="N182" s="19">
        <f t="shared" si="62"/>
        <v>0</v>
      </c>
    </row>
    <row r="183" spans="1:14" x14ac:dyDescent="0.25">
      <c r="A183" s="43">
        <v>18</v>
      </c>
      <c r="B183" s="46" t="s">
        <v>9</v>
      </c>
      <c r="C183" s="49" t="s">
        <v>91</v>
      </c>
      <c r="D183" s="9" t="s">
        <v>6</v>
      </c>
      <c r="E183" s="20">
        <f>SUM(E184:E188)</f>
        <v>0</v>
      </c>
      <c r="F183" s="20">
        <f t="shared" ref="F183:M183" si="73">SUM(F184:F188)</f>
        <v>0</v>
      </c>
      <c r="G183" s="20">
        <f t="shared" si="73"/>
        <v>0</v>
      </c>
      <c r="H183" s="20">
        <f t="shared" si="73"/>
        <v>0</v>
      </c>
      <c r="I183" s="20">
        <f t="shared" si="73"/>
        <v>0</v>
      </c>
      <c r="J183" s="20">
        <f t="shared" si="73"/>
        <v>0</v>
      </c>
      <c r="K183" s="20">
        <f t="shared" si="73"/>
        <v>0</v>
      </c>
      <c r="L183" s="20">
        <f t="shared" si="73"/>
        <v>0</v>
      </c>
      <c r="M183" s="20">
        <f t="shared" si="73"/>
        <v>0</v>
      </c>
      <c r="N183" s="19">
        <f t="shared" si="62"/>
        <v>0</v>
      </c>
    </row>
    <row r="184" spans="1:14" x14ac:dyDescent="0.25">
      <c r="A184" s="44"/>
      <c r="B184" s="47"/>
      <c r="C184" s="50"/>
      <c r="D184" s="26" t="s">
        <v>21</v>
      </c>
      <c r="E184" s="20">
        <v>0</v>
      </c>
      <c r="F184" s="20">
        <v>0</v>
      </c>
      <c r="G184" s="20">
        <v>0</v>
      </c>
      <c r="H184" s="20">
        <v>0</v>
      </c>
      <c r="I184" s="20">
        <v>0</v>
      </c>
      <c r="J184" s="20">
        <v>0</v>
      </c>
      <c r="K184" s="20">
        <v>0</v>
      </c>
      <c r="L184" s="20">
        <v>0</v>
      </c>
      <c r="M184" s="20">
        <v>0</v>
      </c>
      <c r="N184" s="19">
        <f t="shared" si="62"/>
        <v>0</v>
      </c>
    </row>
    <row r="185" spans="1:14" x14ac:dyDescent="0.25">
      <c r="A185" s="44"/>
      <c r="B185" s="47"/>
      <c r="C185" s="50"/>
      <c r="D185" s="26" t="s">
        <v>22</v>
      </c>
      <c r="E185" s="20">
        <v>0</v>
      </c>
      <c r="F185" s="20">
        <v>0</v>
      </c>
      <c r="G185" s="20">
        <v>0</v>
      </c>
      <c r="H185" s="20">
        <v>0</v>
      </c>
      <c r="I185" s="20">
        <v>0</v>
      </c>
      <c r="J185" s="20">
        <v>0</v>
      </c>
      <c r="K185" s="20">
        <v>0</v>
      </c>
      <c r="L185" s="20">
        <v>0</v>
      </c>
      <c r="M185" s="20">
        <v>0</v>
      </c>
      <c r="N185" s="19">
        <f t="shared" si="62"/>
        <v>0</v>
      </c>
    </row>
    <row r="186" spans="1:14" x14ac:dyDescent="0.25">
      <c r="A186" s="44"/>
      <c r="B186" s="47"/>
      <c r="C186" s="50"/>
      <c r="D186" s="26" t="s">
        <v>23</v>
      </c>
      <c r="E186" s="20">
        <v>0</v>
      </c>
      <c r="F186" s="20">
        <v>0</v>
      </c>
      <c r="G186" s="20">
        <v>0</v>
      </c>
      <c r="H186" s="20">
        <v>0</v>
      </c>
      <c r="I186" s="20">
        <v>0</v>
      </c>
      <c r="J186" s="20">
        <v>0</v>
      </c>
      <c r="K186" s="20">
        <v>0</v>
      </c>
      <c r="L186" s="20">
        <v>0</v>
      </c>
      <c r="M186" s="20">
        <v>0</v>
      </c>
      <c r="N186" s="19">
        <f t="shared" si="62"/>
        <v>0</v>
      </c>
    </row>
    <row r="187" spans="1:14" ht="30" x14ac:dyDescent="0.25">
      <c r="A187" s="44"/>
      <c r="B187" s="47"/>
      <c r="C187" s="50"/>
      <c r="D187" s="26" t="s">
        <v>24</v>
      </c>
      <c r="E187" s="20">
        <v>0</v>
      </c>
      <c r="F187" s="20">
        <v>0</v>
      </c>
      <c r="G187" s="20">
        <v>0</v>
      </c>
      <c r="H187" s="20">
        <v>0</v>
      </c>
      <c r="I187" s="20">
        <v>0</v>
      </c>
      <c r="J187" s="20">
        <v>0</v>
      </c>
      <c r="K187" s="20">
        <v>0</v>
      </c>
      <c r="L187" s="20">
        <v>0</v>
      </c>
      <c r="M187" s="20">
        <v>0</v>
      </c>
      <c r="N187" s="19">
        <f t="shared" si="62"/>
        <v>0</v>
      </c>
    </row>
    <row r="188" spans="1:14" ht="48.75" customHeight="1" x14ac:dyDescent="0.25">
      <c r="A188" s="44"/>
      <c r="B188" s="47"/>
      <c r="C188" s="50"/>
      <c r="D188" s="26" t="s">
        <v>38</v>
      </c>
      <c r="E188" s="20">
        <v>0</v>
      </c>
      <c r="F188" s="20">
        <v>0</v>
      </c>
      <c r="G188" s="20">
        <v>0</v>
      </c>
      <c r="H188" s="20">
        <v>0</v>
      </c>
      <c r="I188" s="20">
        <v>0</v>
      </c>
      <c r="J188" s="20">
        <v>0</v>
      </c>
      <c r="K188" s="20">
        <v>0</v>
      </c>
      <c r="L188" s="20">
        <v>0</v>
      </c>
      <c r="M188" s="20">
        <v>0</v>
      </c>
      <c r="N188" s="19">
        <f t="shared" si="62"/>
        <v>0</v>
      </c>
    </row>
    <row r="189" spans="1:14" ht="15.75" customHeight="1" x14ac:dyDescent="0.25">
      <c r="A189" s="43">
        <v>19</v>
      </c>
      <c r="B189" s="49" t="s">
        <v>9</v>
      </c>
      <c r="C189" s="59" t="s">
        <v>92</v>
      </c>
      <c r="D189" s="9" t="s">
        <v>6</v>
      </c>
      <c r="E189" s="20">
        <f t="shared" ref="E189:M189" si="74">E190+E191+E192+E193+E194</f>
        <v>0</v>
      </c>
      <c r="F189" s="20">
        <f t="shared" si="74"/>
        <v>0</v>
      </c>
      <c r="G189" s="20">
        <f t="shared" si="74"/>
        <v>0</v>
      </c>
      <c r="H189" s="20">
        <f t="shared" si="74"/>
        <v>0</v>
      </c>
      <c r="I189" s="20">
        <f t="shared" si="74"/>
        <v>0</v>
      </c>
      <c r="J189" s="20">
        <f t="shared" si="74"/>
        <v>0</v>
      </c>
      <c r="K189" s="20">
        <f t="shared" si="74"/>
        <v>5462.2</v>
      </c>
      <c r="L189" s="20">
        <f t="shared" si="74"/>
        <v>16979.400000000001</v>
      </c>
      <c r="M189" s="20">
        <f t="shared" si="74"/>
        <v>16979.400000000001</v>
      </c>
      <c r="N189" s="19">
        <f t="shared" ref="N189:N194" si="75">SUM(E189:M189)</f>
        <v>39421</v>
      </c>
    </row>
    <row r="190" spans="1:14" ht="15.75" customHeight="1" x14ac:dyDescent="0.25">
      <c r="A190" s="44"/>
      <c r="B190" s="50"/>
      <c r="C190" s="60"/>
      <c r="D190" s="26" t="s">
        <v>21</v>
      </c>
      <c r="E190" s="20">
        <v>0</v>
      </c>
      <c r="F190" s="20">
        <v>0</v>
      </c>
      <c r="G190" s="20">
        <v>0</v>
      </c>
      <c r="H190" s="20">
        <v>0</v>
      </c>
      <c r="I190" s="20">
        <v>0</v>
      </c>
      <c r="J190" s="20">
        <v>0</v>
      </c>
      <c r="K190" s="20">
        <v>5462.2</v>
      </c>
      <c r="L190" s="20">
        <v>16979.400000000001</v>
      </c>
      <c r="M190" s="20">
        <v>16979.400000000001</v>
      </c>
      <c r="N190" s="19">
        <f t="shared" si="75"/>
        <v>39421</v>
      </c>
    </row>
    <row r="191" spans="1:14" ht="15.75" customHeight="1" x14ac:dyDescent="0.25">
      <c r="A191" s="44"/>
      <c r="B191" s="50"/>
      <c r="C191" s="60"/>
      <c r="D191" s="26" t="s">
        <v>22</v>
      </c>
      <c r="E191" s="20">
        <v>0</v>
      </c>
      <c r="F191" s="20">
        <v>0</v>
      </c>
      <c r="G191" s="20">
        <v>0</v>
      </c>
      <c r="H191" s="20">
        <v>0</v>
      </c>
      <c r="I191" s="20">
        <v>0</v>
      </c>
      <c r="J191" s="20">
        <v>0</v>
      </c>
      <c r="K191" s="20">
        <v>0</v>
      </c>
      <c r="L191" s="20">
        <v>0</v>
      </c>
      <c r="M191" s="20">
        <v>0</v>
      </c>
      <c r="N191" s="19">
        <f t="shared" si="75"/>
        <v>0</v>
      </c>
    </row>
    <row r="192" spans="1:14" ht="15.75" customHeight="1" x14ac:dyDescent="0.25">
      <c r="A192" s="44"/>
      <c r="B192" s="50"/>
      <c r="C192" s="60"/>
      <c r="D192" s="26" t="s">
        <v>23</v>
      </c>
      <c r="E192" s="20">
        <v>0</v>
      </c>
      <c r="F192" s="20">
        <v>0</v>
      </c>
      <c r="G192" s="20">
        <v>0</v>
      </c>
      <c r="H192" s="20">
        <v>0</v>
      </c>
      <c r="I192" s="20">
        <v>0</v>
      </c>
      <c r="J192" s="20">
        <v>0</v>
      </c>
      <c r="K192" s="20">
        <v>0</v>
      </c>
      <c r="L192" s="20">
        <v>0</v>
      </c>
      <c r="M192" s="20">
        <v>0</v>
      </c>
      <c r="N192" s="19">
        <f t="shared" si="75"/>
        <v>0</v>
      </c>
    </row>
    <row r="193" spans="1:14" ht="15.75" customHeight="1" x14ac:dyDescent="0.25">
      <c r="A193" s="44"/>
      <c r="B193" s="50"/>
      <c r="C193" s="60"/>
      <c r="D193" s="26" t="s">
        <v>24</v>
      </c>
      <c r="E193" s="20">
        <v>0</v>
      </c>
      <c r="F193" s="20">
        <v>0</v>
      </c>
      <c r="G193" s="20">
        <v>0</v>
      </c>
      <c r="H193" s="20">
        <v>0</v>
      </c>
      <c r="I193" s="20">
        <v>0</v>
      </c>
      <c r="J193" s="20">
        <v>0</v>
      </c>
      <c r="K193" s="20">
        <v>0</v>
      </c>
      <c r="L193" s="20">
        <v>0</v>
      </c>
      <c r="M193" s="20">
        <v>0</v>
      </c>
      <c r="N193" s="19">
        <f t="shared" si="75"/>
        <v>0</v>
      </c>
    </row>
    <row r="194" spans="1:14" ht="224.25" customHeight="1" x14ac:dyDescent="0.25">
      <c r="A194" s="45"/>
      <c r="B194" s="51"/>
      <c r="C194" s="61"/>
      <c r="D194" s="26" t="s">
        <v>38</v>
      </c>
      <c r="E194" s="20">
        <v>0</v>
      </c>
      <c r="F194" s="20">
        <v>0</v>
      </c>
      <c r="G194" s="20">
        <v>0</v>
      </c>
      <c r="H194" s="20">
        <v>0</v>
      </c>
      <c r="I194" s="20">
        <v>0</v>
      </c>
      <c r="J194" s="20">
        <v>0</v>
      </c>
      <c r="K194" s="20">
        <v>0</v>
      </c>
      <c r="L194" s="20">
        <v>0</v>
      </c>
      <c r="M194" s="20">
        <v>0</v>
      </c>
      <c r="N194" s="19">
        <f t="shared" si="75"/>
        <v>0</v>
      </c>
    </row>
    <row r="195" spans="1:14" ht="15" customHeight="1" x14ac:dyDescent="0.25">
      <c r="A195" s="43">
        <v>20</v>
      </c>
      <c r="B195" s="49" t="s">
        <v>9</v>
      </c>
      <c r="C195" s="59" t="s">
        <v>93</v>
      </c>
      <c r="D195" s="9" t="s">
        <v>6</v>
      </c>
      <c r="E195" s="20"/>
      <c r="F195" s="20"/>
      <c r="G195" s="20"/>
      <c r="H195" s="20"/>
      <c r="I195" s="20"/>
      <c r="J195" s="20"/>
      <c r="K195" s="20">
        <f>K198</f>
        <v>744.495</v>
      </c>
      <c r="L195" s="20">
        <f t="shared" ref="L195:M195" si="76">L198</f>
        <v>2378</v>
      </c>
      <c r="M195" s="20">
        <f t="shared" si="76"/>
        <v>0</v>
      </c>
      <c r="N195" s="19">
        <f>SUM(K195:M195)</f>
        <v>3122.4949999999999</v>
      </c>
    </row>
    <row r="196" spans="1:14" x14ac:dyDescent="0.25">
      <c r="A196" s="44"/>
      <c r="B196" s="50"/>
      <c r="C196" s="60"/>
      <c r="D196" s="35" t="s">
        <v>21</v>
      </c>
      <c r="E196" s="20"/>
      <c r="F196" s="20"/>
      <c r="G196" s="20"/>
      <c r="H196" s="20"/>
      <c r="I196" s="20"/>
      <c r="J196" s="20"/>
      <c r="K196" s="20"/>
      <c r="L196" s="20"/>
      <c r="M196" s="20"/>
      <c r="N196" s="19">
        <f t="shared" ref="N196:N198" si="77">SUM(K196:M196)</f>
        <v>0</v>
      </c>
    </row>
    <row r="197" spans="1:14" x14ac:dyDescent="0.25">
      <c r="A197" s="44"/>
      <c r="B197" s="50"/>
      <c r="C197" s="60"/>
      <c r="D197" s="35" t="s">
        <v>22</v>
      </c>
      <c r="E197" s="20"/>
      <c r="F197" s="20"/>
      <c r="G197" s="20"/>
      <c r="H197" s="20"/>
      <c r="I197" s="20"/>
      <c r="J197" s="20"/>
      <c r="K197" s="20"/>
      <c r="L197" s="20"/>
      <c r="M197" s="20"/>
      <c r="N197" s="19">
        <f t="shared" si="77"/>
        <v>0</v>
      </c>
    </row>
    <row r="198" spans="1:14" x14ac:dyDescent="0.25">
      <c r="A198" s="44"/>
      <c r="B198" s="50"/>
      <c r="C198" s="60"/>
      <c r="D198" s="35" t="s">
        <v>23</v>
      </c>
      <c r="E198" s="20"/>
      <c r="F198" s="20"/>
      <c r="G198" s="20"/>
      <c r="H198" s="20"/>
      <c r="I198" s="20"/>
      <c r="J198" s="20"/>
      <c r="K198" s="20">
        <f>K199+K200</f>
        <v>744.495</v>
      </c>
      <c r="L198" s="20">
        <f t="shared" ref="L198:M198" si="78">L199+L200</f>
        <v>2378</v>
      </c>
      <c r="M198" s="20">
        <f t="shared" si="78"/>
        <v>0</v>
      </c>
      <c r="N198" s="19">
        <f t="shared" si="77"/>
        <v>3122.4949999999999</v>
      </c>
    </row>
    <row r="199" spans="1:14" x14ac:dyDescent="0.25">
      <c r="A199" s="44"/>
      <c r="B199" s="50"/>
      <c r="C199" s="60"/>
      <c r="D199" s="6" t="s">
        <v>30</v>
      </c>
      <c r="E199" s="20"/>
      <c r="F199" s="20"/>
      <c r="G199" s="20"/>
      <c r="H199" s="20"/>
      <c r="I199" s="20"/>
      <c r="J199" s="20"/>
      <c r="K199" s="20"/>
      <c r="L199" s="20">
        <v>2172.8000000000002</v>
      </c>
      <c r="M199" s="20"/>
      <c r="N199" s="19">
        <f>SUM(K199:M199)</f>
        <v>2172.8000000000002</v>
      </c>
    </row>
    <row r="200" spans="1:14" x14ac:dyDescent="0.25">
      <c r="A200" s="44"/>
      <c r="B200" s="50"/>
      <c r="C200" s="60"/>
      <c r="D200" s="6" t="s">
        <v>31</v>
      </c>
      <c r="E200" s="20"/>
      <c r="F200" s="20"/>
      <c r="G200" s="20"/>
      <c r="H200" s="20"/>
      <c r="I200" s="20"/>
      <c r="J200" s="20"/>
      <c r="K200" s="20">
        <v>744.495</v>
      </c>
      <c r="L200" s="20">
        <v>205.2</v>
      </c>
      <c r="M200" s="20"/>
      <c r="N200" s="19">
        <f t="shared" ref="N200" si="79">SUM(K200:M200)</f>
        <v>949.69499999999994</v>
      </c>
    </row>
    <row r="201" spans="1:14" ht="30" x14ac:dyDescent="0.25">
      <c r="A201" s="44"/>
      <c r="B201" s="50"/>
      <c r="C201" s="60"/>
      <c r="D201" s="35" t="s">
        <v>24</v>
      </c>
      <c r="E201" s="20"/>
      <c r="F201" s="20"/>
      <c r="G201" s="20"/>
      <c r="H201" s="20"/>
      <c r="I201" s="20"/>
      <c r="J201" s="20"/>
      <c r="K201" s="20"/>
      <c r="L201" s="20"/>
      <c r="M201" s="20"/>
      <c r="N201" s="19"/>
    </row>
    <row r="202" spans="1:14" x14ac:dyDescent="0.25">
      <c r="A202" s="45"/>
      <c r="B202" s="51"/>
      <c r="C202" s="61"/>
      <c r="D202" s="35" t="s">
        <v>38</v>
      </c>
      <c r="E202" s="20"/>
      <c r="F202" s="20"/>
      <c r="G202" s="20"/>
      <c r="H202" s="20"/>
      <c r="I202" s="20"/>
      <c r="J202" s="20"/>
      <c r="K202" s="20"/>
      <c r="L202" s="20"/>
      <c r="M202" s="20"/>
      <c r="N202" s="19"/>
    </row>
    <row r="203" spans="1:14" ht="15" customHeight="1" x14ac:dyDescent="0.25">
      <c r="E203" s="7"/>
      <c r="F203" s="7"/>
      <c r="G203" s="7"/>
      <c r="H203" s="7"/>
      <c r="I203" s="7"/>
      <c r="J203" s="7"/>
      <c r="K203" s="7"/>
      <c r="L203" s="7"/>
      <c r="M203" s="7"/>
      <c r="N203" s="7"/>
    </row>
    <row r="204" spans="1:14" x14ac:dyDescent="0.25">
      <c r="E204" s="7"/>
      <c r="F204" s="7"/>
      <c r="G204" s="34"/>
      <c r="H204" s="7"/>
      <c r="I204" s="7"/>
      <c r="J204" s="7"/>
      <c r="K204" s="7"/>
      <c r="L204" s="7"/>
      <c r="M204" s="7"/>
      <c r="N204" s="7"/>
    </row>
    <row r="205" spans="1:14" x14ac:dyDescent="0.25">
      <c r="E205" s="7"/>
      <c r="F205" s="7"/>
      <c r="G205" s="7"/>
      <c r="H205" s="7"/>
      <c r="I205" s="7"/>
      <c r="J205" s="7"/>
      <c r="K205" s="7"/>
      <c r="L205" s="7"/>
      <c r="M205" s="7"/>
      <c r="N205" s="7"/>
    </row>
    <row r="206" spans="1:14" x14ac:dyDescent="0.25">
      <c r="E206" s="7"/>
      <c r="F206" s="7"/>
      <c r="G206" s="7"/>
      <c r="H206" s="7"/>
      <c r="I206" s="7"/>
      <c r="J206" s="7"/>
      <c r="K206" s="7"/>
      <c r="L206" s="7"/>
      <c r="M206" s="7"/>
      <c r="N206" s="7"/>
    </row>
    <row r="207" spans="1:14" x14ac:dyDescent="0.25">
      <c r="E207" s="7"/>
      <c r="F207" s="7"/>
      <c r="G207" s="7"/>
      <c r="H207" s="7"/>
      <c r="I207" s="7"/>
      <c r="J207" s="7"/>
      <c r="K207" s="7"/>
      <c r="L207" s="7"/>
      <c r="M207" s="7"/>
      <c r="N207" s="7"/>
    </row>
    <row r="208" spans="1:14" x14ac:dyDescent="0.25">
      <c r="E208" s="7"/>
      <c r="F208" s="7"/>
      <c r="G208" s="7"/>
      <c r="H208" s="7"/>
      <c r="I208" s="7"/>
      <c r="J208" s="7"/>
      <c r="K208" s="7"/>
      <c r="L208" s="7"/>
      <c r="M208" s="7"/>
      <c r="N208" s="7"/>
    </row>
  </sheetData>
  <mergeCells count="72">
    <mergeCell ref="A195:A202"/>
    <mergeCell ref="B195:B202"/>
    <mergeCell ref="C195:C202"/>
    <mergeCell ref="B85:B96"/>
    <mergeCell ref="A85:A96"/>
    <mergeCell ref="A189:A194"/>
    <mergeCell ref="B189:B194"/>
    <mergeCell ref="C189:C194"/>
    <mergeCell ref="A138:A151"/>
    <mergeCell ref="A113:A125"/>
    <mergeCell ref="A159:A164"/>
    <mergeCell ref="A183:A188"/>
    <mergeCell ref="B183:B188"/>
    <mergeCell ref="C183:C188"/>
    <mergeCell ref="A177:A182"/>
    <mergeCell ref="B177:B182"/>
    <mergeCell ref="L7:N7"/>
    <mergeCell ref="A152:A158"/>
    <mergeCell ref="B152:B158"/>
    <mergeCell ref="C152:C158"/>
    <mergeCell ref="A126:A131"/>
    <mergeCell ref="B126:B131"/>
    <mergeCell ref="C126:C131"/>
    <mergeCell ref="A97:A102"/>
    <mergeCell ref="B97:B102"/>
    <mergeCell ref="C97:C102"/>
    <mergeCell ref="A103:A112"/>
    <mergeCell ref="B103:B112"/>
    <mergeCell ref="C103:C112"/>
    <mergeCell ref="C85:C96"/>
    <mergeCell ref="A132:A137"/>
    <mergeCell ref="A10:N10"/>
    <mergeCell ref="A12:A13"/>
    <mergeCell ref="B12:B13"/>
    <mergeCell ref="C12:C13"/>
    <mergeCell ref="D12:D13"/>
    <mergeCell ref="E12:N12"/>
    <mergeCell ref="A14:A19"/>
    <mergeCell ref="B14:B19"/>
    <mergeCell ref="C14:C19"/>
    <mergeCell ref="A20:A31"/>
    <mergeCell ref="B20:B31"/>
    <mergeCell ref="C20:C31"/>
    <mergeCell ref="B132:B137"/>
    <mergeCell ref="C132:C137"/>
    <mergeCell ref="B138:B151"/>
    <mergeCell ref="C145:C151"/>
    <mergeCell ref="B113:B125"/>
    <mergeCell ref="C113:C125"/>
    <mergeCell ref="C138:C144"/>
    <mergeCell ref="A54:A66"/>
    <mergeCell ref="B54:B66"/>
    <mergeCell ref="C54:C66"/>
    <mergeCell ref="A67:A84"/>
    <mergeCell ref="B67:B84"/>
    <mergeCell ref="C79:C84"/>
    <mergeCell ref="C67:C78"/>
    <mergeCell ref="A32:A39"/>
    <mergeCell ref="B32:B39"/>
    <mergeCell ref="C32:C39"/>
    <mergeCell ref="A40:A53"/>
    <mergeCell ref="B40:B53"/>
    <mergeCell ref="C40:C53"/>
    <mergeCell ref="C177:C182"/>
    <mergeCell ref="B159:B164"/>
    <mergeCell ref="C159:C164"/>
    <mergeCell ref="B171:B176"/>
    <mergeCell ref="A171:A176"/>
    <mergeCell ref="C171:C176"/>
    <mergeCell ref="A165:A170"/>
    <mergeCell ref="B165:B170"/>
    <mergeCell ref="C165:C170"/>
  </mergeCells>
  <pageMargins left="0.51181102362204722" right="0.31496062992125984" top="0.74803149606299213" bottom="0.39370078740157483" header="0.31496062992125984" footer="0.39370078740157483"/>
  <pageSetup paperSize="9" scale="60" fitToHeight="0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 №3</vt:lpstr>
      <vt:lpstr>Прил №4</vt:lpstr>
      <vt:lpstr>'Прил №3'!Заголовки_для_печати</vt:lpstr>
      <vt:lpstr>'Прил №4'!Заголовки_для_печати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Гл. Экономист</dc:creator>
  <cp:lastModifiedBy>ZAMBOSS</cp:lastModifiedBy>
  <cp:lastPrinted>2021-09-02T13:53:24Z</cp:lastPrinted>
  <dcterms:created xsi:type="dcterms:W3CDTF">2014-03-21T04:13:06Z</dcterms:created>
  <dcterms:modified xsi:type="dcterms:W3CDTF">2021-09-06T10:38:16Z</dcterms:modified>
</cp:coreProperties>
</file>